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/>
  </bookViews>
  <sheets>
    <sheet name="Sheet1" sheetId="3" r:id="rId1"/>
  </sheets>
  <definedNames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P44" i="3" l="1"/>
  <c r="P43" i="3"/>
  <c r="P42" i="3"/>
  <c r="P41" i="3"/>
  <c r="P40" i="3"/>
  <c r="P31" i="3"/>
  <c r="P32" i="3"/>
  <c r="P33" i="3"/>
  <c r="P34" i="3"/>
  <c r="P35" i="3"/>
  <c r="P36" i="3"/>
  <c r="P37" i="3"/>
  <c r="P38" i="3"/>
  <c r="P30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13" i="3"/>
  <c r="P11" i="3"/>
  <c r="P8" i="3"/>
  <c r="P9" i="3"/>
  <c r="P10" i="3"/>
  <c r="P7" i="3"/>
  <c r="P12" i="3"/>
  <c r="M39" i="3" l="1"/>
  <c r="N39" i="3"/>
  <c r="L39" i="3"/>
  <c r="O39" i="3" l="1"/>
  <c r="P39" i="3"/>
  <c r="L40" i="3"/>
  <c r="M40" i="3"/>
  <c r="N40" i="3"/>
  <c r="O40" i="3"/>
  <c r="L18" i="3"/>
  <c r="L44" i="3" l="1"/>
  <c r="L17" i="3" l="1"/>
  <c r="L10" i="3"/>
  <c r="L36" i="3"/>
  <c r="L35" i="3"/>
  <c r="L33" i="3"/>
  <c r="L22" i="3"/>
  <c r="L16" i="3"/>
  <c r="L31" i="3"/>
  <c r="K41" i="3" l="1"/>
  <c r="J41" i="3"/>
  <c r="L9" i="3" l="1"/>
  <c r="L15" i="3" l="1"/>
  <c r="L41" i="3" l="1"/>
  <c r="L43" i="3" l="1"/>
  <c r="L37" i="3"/>
  <c r="M37" i="3"/>
  <c r="N37" i="3"/>
  <c r="L13" i="3"/>
  <c r="O37" i="3" l="1"/>
  <c r="L34" i="3"/>
  <c r="L28" i="3"/>
  <c r="L20" i="3"/>
  <c r="L8" i="3"/>
  <c r="L11" i="3" l="1"/>
  <c r="N38" i="3"/>
  <c r="M38" i="3"/>
  <c r="O38" i="3" s="1"/>
  <c r="L38" i="3"/>
  <c r="L19" i="3"/>
  <c r="L25" i="3" l="1"/>
  <c r="L26" i="3" l="1"/>
  <c r="L14" i="3" l="1"/>
  <c r="L7" i="3"/>
  <c r="L29" i="3"/>
  <c r="L45" i="3" s="1"/>
  <c r="L46" i="3" s="1"/>
  <c r="L27" i="3" l="1"/>
  <c r="L42" i="3" l="1"/>
  <c r="L23" i="3" l="1"/>
  <c r="L24" i="3" l="1"/>
  <c r="L21" i="3" l="1"/>
  <c r="L12" i="3" l="1"/>
  <c r="L30" i="3" l="1"/>
  <c r="K30" i="3"/>
  <c r="J30" i="3"/>
  <c r="L32" i="3" l="1"/>
  <c r="I48" i="3"/>
  <c r="H46" i="3"/>
  <c r="G46" i="3"/>
  <c r="F45" i="3"/>
  <c r="E45" i="3"/>
  <c r="H44" i="3"/>
  <c r="G44" i="3"/>
  <c r="M44" i="3" s="1"/>
  <c r="H43" i="3"/>
  <c r="N43" i="3" s="1"/>
  <c r="G43" i="3"/>
  <c r="M43" i="3" s="1"/>
  <c r="H42" i="3"/>
  <c r="N42" i="3" s="1"/>
  <c r="G42" i="3"/>
  <c r="M42" i="3" s="1"/>
  <c r="H41" i="3"/>
  <c r="N41" i="3" s="1"/>
  <c r="G41" i="3"/>
  <c r="H40" i="3"/>
  <c r="G40" i="3"/>
  <c r="I40" i="3" s="1"/>
  <c r="H39" i="3"/>
  <c r="G39" i="3"/>
  <c r="H38" i="3"/>
  <c r="G38" i="3"/>
  <c r="I38" i="3" s="1"/>
  <c r="H37" i="3"/>
  <c r="G37" i="3"/>
  <c r="I37" i="3" s="1"/>
  <c r="H36" i="3"/>
  <c r="N36" i="3" s="1"/>
  <c r="G36" i="3"/>
  <c r="H35" i="3"/>
  <c r="G35" i="3"/>
  <c r="M35" i="3" s="1"/>
  <c r="H34" i="3"/>
  <c r="N34" i="3" s="1"/>
  <c r="G34" i="3"/>
  <c r="H33" i="3"/>
  <c r="N33" i="3" s="1"/>
  <c r="G33" i="3"/>
  <c r="M33" i="3" s="1"/>
  <c r="H32" i="3"/>
  <c r="N32" i="3" s="1"/>
  <c r="G32" i="3"/>
  <c r="H31" i="3"/>
  <c r="G31" i="3"/>
  <c r="M31" i="3" s="1"/>
  <c r="H30" i="3"/>
  <c r="N30" i="3" s="1"/>
  <c r="G30" i="3"/>
  <c r="H29" i="3"/>
  <c r="N29" i="3" s="1"/>
  <c r="N45" i="3" s="1"/>
  <c r="N46" i="3" s="1"/>
  <c r="G29" i="3"/>
  <c r="M29" i="3" s="1"/>
  <c r="H28" i="3"/>
  <c r="G28" i="3"/>
  <c r="M28" i="3" s="1"/>
  <c r="H27" i="3"/>
  <c r="N27" i="3" s="1"/>
  <c r="G27" i="3"/>
  <c r="M27" i="3" s="1"/>
  <c r="O27" i="3" s="1"/>
  <c r="H26" i="3"/>
  <c r="N26" i="3" s="1"/>
  <c r="G26" i="3"/>
  <c r="M26" i="3" s="1"/>
  <c r="O26" i="3" s="1"/>
  <c r="H25" i="3"/>
  <c r="N25" i="3" s="1"/>
  <c r="G25" i="3"/>
  <c r="H24" i="3"/>
  <c r="N24" i="3" s="1"/>
  <c r="G24" i="3"/>
  <c r="M24" i="3" s="1"/>
  <c r="H23" i="3"/>
  <c r="N23" i="3" s="1"/>
  <c r="G23" i="3"/>
  <c r="M23" i="3" s="1"/>
  <c r="H22" i="3"/>
  <c r="N22" i="3" s="1"/>
  <c r="G22" i="3"/>
  <c r="M22" i="3" s="1"/>
  <c r="H21" i="3"/>
  <c r="N21" i="3" s="1"/>
  <c r="G21" i="3"/>
  <c r="H20" i="3"/>
  <c r="N20" i="3" s="1"/>
  <c r="G20" i="3"/>
  <c r="H19" i="3"/>
  <c r="G19" i="3"/>
  <c r="M19" i="3" s="1"/>
  <c r="H18" i="3"/>
  <c r="N18" i="3" s="1"/>
  <c r="G18" i="3"/>
  <c r="M18" i="3" s="1"/>
  <c r="O18" i="3" s="1"/>
  <c r="D17" i="3"/>
  <c r="H17" i="3" s="1"/>
  <c r="N17" i="3" s="1"/>
  <c r="C17" i="3"/>
  <c r="C45" i="3" s="1"/>
  <c r="C47" i="3" s="1"/>
  <c r="C49" i="3" s="1"/>
  <c r="H16" i="3"/>
  <c r="N16" i="3" s="1"/>
  <c r="G16" i="3"/>
  <c r="M16" i="3" s="1"/>
  <c r="H15" i="3"/>
  <c r="N15" i="3" s="1"/>
  <c r="G15" i="3"/>
  <c r="M15" i="3" s="1"/>
  <c r="H14" i="3"/>
  <c r="N14" i="3" s="1"/>
  <c r="G14" i="3"/>
  <c r="M14" i="3" s="1"/>
  <c r="H13" i="3"/>
  <c r="N13" i="3" s="1"/>
  <c r="G13" i="3"/>
  <c r="M13" i="3" s="1"/>
  <c r="H12" i="3"/>
  <c r="N12" i="3" s="1"/>
  <c r="G12" i="3"/>
  <c r="M12" i="3" s="1"/>
  <c r="H11" i="3"/>
  <c r="N11" i="3" s="1"/>
  <c r="G11" i="3"/>
  <c r="M11" i="3" s="1"/>
  <c r="H10" i="3"/>
  <c r="N10" i="3" s="1"/>
  <c r="G10" i="3"/>
  <c r="M10" i="3" s="1"/>
  <c r="H9" i="3"/>
  <c r="N9" i="3" s="1"/>
  <c r="G9" i="3"/>
  <c r="M9" i="3" s="1"/>
  <c r="H8" i="3"/>
  <c r="N8" i="3" s="1"/>
  <c r="G8" i="3"/>
  <c r="M8" i="3" s="1"/>
  <c r="H7" i="3"/>
  <c r="N7" i="3" s="1"/>
  <c r="G7" i="3"/>
  <c r="M7" i="3" s="1"/>
  <c r="O29" i="3" l="1"/>
  <c r="P29" i="3" s="1"/>
  <c r="P45" i="3" s="1"/>
  <c r="M45" i="3"/>
  <c r="O44" i="3"/>
  <c r="I44" i="3"/>
  <c r="N44" i="3"/>
  <c r="O15" i="3"/>
  <c r="O8" i="3"/>
  <c r="O10" i="3"/>
  <c r="O12" i="3"/>
  <c r="O14" i="3"/>
  <c r="I18" i="3"/>
  <c r="O22" i="3"/>
  <c r="O24" i="3"/>
  <c r="I31" i="3"/>
  <c r="N31" i="3"/>
  <c r="O31" i="3" s="1"/>
  <c r="O33" i="3"/>
  <c r="I35" i="3"/>
  <c r="N35" i="3"/>
  <c r="O35" i="3" s="1"/>
  <c r="I41" i="3"/>
  <c r="M41" i="3"/>
  <c r="O41" i="3" s="1"/>
  <c r="O43" i="3"/>
  <c r="I30" i="3"/>
  <c r="M30" i="3"/>
  <c r="O30" i="3" s="1"/>
  <c r="I32" i="3"/>
  <c r="M32" i="3"/>
  <c r="O32" i="3" s="1"/>
  <c r="I34" i="3"/>
  <c r="M34" i="3"/>
  <c r="O34" i="3" s="1"/>
  <c r="I36" i="3"/>
  <c r="M36" i="3"/>
  <c r="O36" i="3" s="1"/>
  <c r="I28" i="3"/>
  <c r="N28" i="3"/>
  <c r="O28" i="3" s="1"/>
  <c r="O42" i="3"/>
  <c r="I46" i="3"/>
  <c r="I25" i="3"/>
  <c r="M25" i="3"/>
  <c r="O25" i="3" s="1"/>
  <c r="I20" i="3"/>
  <c r="M20" i="3"/>
  <c r="O20" i="3" s="1"/>
  <c r="O16" i="3"/>
  <c r="I19" i="3"/>
  <c r="N19" i="3"/>
  <c r="O19" i="3" s="1"/>
  <c r="O7" i="3"/>
  <c r="O9" i="3"/>
  <c r="O11" i="3"/>
  <c r="O13" i="3"/>
  <c r="I21" i="3"/>
  <c r="M21" i="3"/>
  <c r="O21" i="3" s="1"/>
  <c r="O23" i="3"/>
  <c r="I24" i="3"/>
  <c r="H45" i="3"/>
  <c r="I23" i="3"/>
  <c r="I39" i="3"/>
  <c r="I22" i="3"/>
  <c r="I27" i="3"/>
  <c r="I29" i="3"/>
  <c r="I43" i="3"/>
  <c r="D45" i="3"/>
  <c r="D47" i="3" s="1"/>
  <c r="D49" i="3" s="1"/>
  <c r="I49" i="3" s="1"/>
  <c r="I9" i="3"/>
  <c r="I11" i="3"/>
  <c r="I13" i="3"/>
  <c r="I15" i="3"/>
  <c r="I26" i="3"/>
  <c r="I33" i="3"/>
  <c r="I42" i="3"/>
  <c r="I8" i="3"/>
  <c r="I10" i="3"/>
  <c r="I12" i="3"/>
  <c r="I14" i="3"/>
  <c r="I16" i="3"/>
  <c r="I7" i="3"/>
  <c r="G17" i="3"/>
  <c r="M46" i="3" l="1"/>
  <c r="O46" i="3" s="1"/>
  <c r="O45" i="3"/>
  <c r="I17" i="3"/>
  <c r="M17" i="3"/>
  <c r="O17" i="3" s="1"/>
  <c r="G45" i="3"/>
  <c r="I45" i="3"/>
  <c r="I47" i="3" s="1"/>
  <c r="N49" i="3" l="1"/>
  <c r="N50" i="3" s="1"/>
  <c r="N47" i="3"/>
</calcChain>
</file>

<file path=xl/sharedStrings.xml><?xml version="1.0" encoding="utf-8"?>
<sst xmlns="http://schemas.openxmlformats.org/spreadsheetml/2006/main" count="77" uniqueCount="71">
  <si>
    <t>Sl. No.</t>
  </si>
  <si>
    <t>District Name</t>
  </si>
  <si>
    <t>Total</t>
  </si>
  <si>
    <t>Amount Utilized</t>
  </si>
  <si>
    <t>Balance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</si>
  <si>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</si>
  <si>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</si>
  <si>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</si>
  <si>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</si>
  <si>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</si>
  <si>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</si>
  <si>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</si>
  <si>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</si>
  <si>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</si>
  <si>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</si>
  <si>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</si>
  <si>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</si>
  <si>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</si>
  <si>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</si>
  <si>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</si>
  <si>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</si>
  <si>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</si>
  <si>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</si>
  <si>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</si>
  <si>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</si>
  <si>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</si>
  <si>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</si>
  <si>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</si>
  <si>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</si>
  <si>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Patna</t>
  </si>
  <si>
    <t>Purnea</t>
  </si>
  <si>
    <t>Rohtas</t>
  </si>
  <si>
    <t>Saharsa</t>
  </si>
  <si>
    <t>Samastipur</t>
  </si>
  <si>
    <t>Saran</t>
  </si>
  <si>
    <t>Sheikhpura</t>
  </si>
  <si>
    <t>Sheohar</t>
  </si>
  <si>
    <t>Sitamadhi</t>
  </si>
  <si>
    <t>Siwan</t>
  </si>
  <si>
    <t>Supaul</t>
  </si>
  <si>
    <t>Vaishali</t>
  </si>
  <si>
    <t>Status of UC KAAY 2014-15</t>
  </si>
  <si>
    <t>Total Transferred Amount</t>
  </si>
  <si>
    <t>Amount Received</t>
  </si>
  <si>
    <t>lkekftd lqj{kk ,oa fu%'kDrrk funs'kky;] lekt dY;k.k foHkkx] fcgkj }kjk lapkfyr  eq[;ea=h lkekftd lqj{kk ;kstukUrXkZr foRrh; o"kZ 2014&amp;15 esa ftyksa dks fdchj vaR;sf"V vuqnku ;kstuk dh jkf'k miyC/k djkus dh fooj.kh</t>
  </si>
  <si>
    <t>Total Amount Transferred in General Component</t>
  </si>
  <si>
    <t>Total Amount Transferred in Special  Component</t>
  </si>
  <si>
    <t>General Component</t>
  </si>
  <si>
    <t>Special Component</t>
  </si>
  <si>
    <t>Genaral Component</t>
  </si>
  <si>
    <t>Special  Component</t>
  </si>
  <si>
    <t>East
Champaran</t>
  </si>
  <si>
    <t>West
Champaran</t>
  </si>
  <si>
    <t>Extra Amount Amount Transferred to Gaya</t>
  </si>
  <si>
    <t>Previous Balance Amount upto 2013-14</t>
  </si>
  <si>
    <t>Present Balance upto 2014-15</t>
  </si>
  <si>
    <r>
      <t xml:space="preserve">Fund Transferred  to Districts under  Kabir Antyeshti Anudan Yojna 2014-15                                            </t>
    </r>
    <r>
      <rPr>
        <b/>
        <sz val="12"/>
        <color indexed="8"/>
        <rFont val="Kruti Dev 010"/>
      </rPr>
      <t>¼jkf'k :Ik;s esaA½</t>
    </r>
  </si>
  <si>
    <t>State Society for Ultra Poor and Social Welfare (SSUPSW), 2nd Floor, Apna Ghar, Bailey Road, Patna
Department of Social Welfare, Govt. of Bihar</t>
  </si>
  <si>
    <r>
      <rPr>
        <b/>
        <sz val="14"/>
        <color indexed="8"/>
        <rFont val="Times New Roman"/>
        <family val="1"/>
      </rPr>
      <t xml:space="preserve">                 State of Bihar Plan: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Kruti Dev 010"/>
      </rPr>
      <t xml:space="preserve">eq[;ea=h lkekftd lqj{kk ;kstuk  
</t>
    </r>
    <r>
      <rPr>
        <b/>
        <i/>
        <sz val="16"/>
        <color indexed="8"/>
        <rFont val="Kruti Dev 010"/>
      </rPr>
      <t xml:space="preserve">dchj vaR;sf"V vuqnku ;kstuk  </t>
    </r>
    <r>
      <rPr>
        <b/>
        <i/>
        <sz val="14"/>
        <color indexed="8"/>
        <rFont val="Calibri"/>
        <family val="2"/>
        <scheme val="minor"/>
      </rPr>
      <t>2014 - 15</t>
    </r>
    <r>
      <rPr>
        <b/>
        <i/>
        <sz val="16"/>
        <color indexed="8"/>
        <rFont val="Kruti Dev 010"/>
      </rPr>
      <t xml:space="preserve">                                            </t>
    </r>
  </si>
  <si>
    <t>Amount Transferred in 
First Phase</t>
  </si>
  <si>
    <t>Additional Amount Transferred in Second Phase</t>
  </si>
  <si>
    <t>Amount to be adjusted</t>
  </si>
  <si>
    <t>Total Adjustment</t>
  </si>
  <si>
    <t>(I+II+III)</t>
  </si>
  <si>
    <t>(I)</t>
  </si>
  <si>
    <t>(II)</t>
  </si>
  <si>
    <t>(III)</t>
  </si>
  <si>
    <t>Total Amount Adjusted</t>
  </si>
  <si>
    <t>(I+II)</t>
  </si>
  <si>
    <t>From 0 Districts</t>
  </si>
  <si>
    <t>Consolidate Total
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</si>
</sst>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Kruti Dev 01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Kruti Dev 010"/>
    </font>
    <font>
      <b/>
      <i/>
      <sz val="16"/>
      <color indexed="8"/>
      <name val="Kruti Dev 010"/>
    </font>
    <font>
      <b/>
      <sz val="12"/>
      <color indexed="8"/>
      <name val="Kruti Dev 010"/>
    </font>
    <font>
      <b/>
      <sz val="14"/>
      <color indexed="8"/>
      <name val="Calibri"/>
      <family val="2"/>
      <scheme val="minor"/>
    </font>
    <font>
      <b/>
      <sz val="14"/>
      <color indexed="8"/>
      <name val="DevLys 010"/>
    </font>
    <font>
      <b/>
      <i/>
      <sz val="14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Bookman Old Style"/>
      <family val="1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b/>
      <sz val="10"/>
      <name val="Calibri"/>
      <family val="2"/>
      <scheme val="minor"/>
    </font>
    <font>
      <b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0" xfId="0" applyFill="1"/>
    <xf numFmtId="43" fontId="4" fillId="0" borderId="6" xfId="1" applyFont="1" applyBorder="1" applyAlignment="1">
      <alignment horizontal="right" vertical="center" wrapText="1"/>
    </xf>
    <xf numFmtId="43" fontId="4" fillId="0" borderId="23" xfId="1" applyFont="1" applyBorder="1" applyAlignment="1">
      <alignment horizontal="right" vertical="center" wrapText="1"/>
    </xf>
    <xf numFmtId="43" fontId="4" fillId="0" borderId="24" xfId="1" applyFont="1" applyBorder="1" applyAlignment="1">
      <alignment horizontal="right" vertical="center" wrapText="1"/>
    </xf>
    <xf numFmtId="43" fontId="4" fillId="0" borderId="6" xfId="1" applyFont="1" applyFill="1" applyBorder="1" applyAlignment="1">
      <alignment horizontal="right" vertical="center" wrapText="1"/>
    </xf>
    <xf numFmtId="43" fontId="4" fillId="0" borderId="24" xfId="1" applyFont="1" applyFill="1" applyBorder="1" applyAlignment="1">
      <alignment horizontal="right" vertical="center" wrapText="1"/>
    </xf>
    <xf numFmtId="43" fontId="2" fillId="0" borderId="7" xfId="1" applyFont="1" applyFill="1" applyBorder="1" applyAlignment="1">
      <alignment horizontal="right" vertical="center" wrapText="1"/>
    </xf>
    <xf numFmtId="43" fontId="2" fillId="0" borderId="6" xfId="1" applyFont="1" applyBorder="1" applyAlignment="1">
      <alignment horizontal="center" vertical="center"/>
    </xf>
    <xf numFmtId="43" fontId="2" fillId="0" borderId="24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0" fillId="0" borderId="0" xfId="0" applyNumberFormat="1"/>
    <xf numFmtId="164" fontId="2" fillId="0" borderId="6" xfId="1" applyNumberFormat="1" applyFont="1" applyBorder="1" applyAlignment="1">
      <alignment horizontal="center" vertical="center"/>
    </xf>
    <xf numFmtId="43" fontId="0" fillId="0" borderId="18" xfId="0" applyNumberFormat="1" applyBorder="1" applyAlignment="1">
      <alignment vertical="center" wrapText="1"/>
    </xf>
    <xf numFmtId="43" fontId="0" fillId="0" borderId="20" xfId="0" applyNumberForma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/>
    <xf numFmtId="43" fontId="0" fillId="2" borderId="0" xfId="0" applyNumberFormat="1" applyFill="1" applyBorder="1" applyAlignment="1"/>
    <xf numFmtId="43" fontId="0" fillId="0" borderId="0" xfId="0" applyNumberFormat="1" applyBorder="1" applyAlignment="1"/>
    <xf numFmtId="43" fontId="17" fillId="0" borderId="0" xfId="0" applyNumberFormat="1" applyFont="1"/>
    <xf numFmtId="0" fontId="0" fillId="2" borderId="0" xfId="0" applyFill="1"/>
    <xf numFmtId="0" fontId="18" fillId="0" borderId="0" xfId="0" applyFont="1" applyFill="1" applyAlignment="1">
      <alignment horizontal="left" vertical="center"/>
    </xf>
    <xf numFmtId="0" fontId="19" fillId="0" borderId="0" xfId="0" applyFont="1"/>
    <xf numFmtId="43" fontId="20" fillId="0" borderId="0" xfId="0" applyNumberFormat="1" applyFont="1"/>
    <xf numFmtId="0" fontId="5" fillId="2" borderId="3" xfId="0" applyFont="1" applyFill="1" applyBorder="1" applyAlignment="1">
      <alignment horizontal="center" vertical="center" wrapText="1"/>
    </xf>
    <xf numFmtId="43" fontId="21" fillId="0" borderId="0" xfId="0" applyNumberFormat="1" applyFont="1"/>
    <xf numFmtId="43" fontId="23" fillId="0" borderId="28" xfId="0" applyNumberFormat="1" applyFont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3" fontId="23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0" borderId="0" xfId="0" applyFont="1"/>
    <xf numFmtId="43" fontId="23" fillId="0" borderId="19" xfId="0" applyNumberFormat="1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vertical="center"/>
    </xf>
    <xf numFmtId="43" fontId="0" fillId="0" borderId="0" xfId="0" applyNumberFormat="1" applyFont="1"/>
    <xf numFmtId="0" fontId="0" fillId="0" borderId="0" xfId="0" applyAlignment="1"/>
    <xf numFmtId="43" fontId="0" fillId="0" borderId="21" xfId="0" applyNumberFormat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43" fontId="6" fillId="2" borderId="10" xfId="1" applyFont="1" applyFill="1" applyBorder="1" applyAlignment="1">
      <alignment horizontal="right" vertical="center" wrapText="1"/>
    </xf>
    <xf numFmtId="43" fontId="6" fillId="2" borderId="11" xfId="1" applyFont="1" applyFill="1" applyBorder="1" applyAlignment="1">
      <alignment horizontal="right" vertical="center" wrapText="1"/>
    </xf>
    <xf numFmtId="43" fontId="6" fillId="2" borderId="15" xfId="1" applyFont="1" applyFill="1" applyBorder="1" applyAlignment="1">
      <alignment horizontal="right" vertical="center" wrapText="1"/>
    </xf>
    <xf numFmtId="43" fontId="6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/>
    <xf numFmtId="43" fontId="0" fillId="2" borderId="15" xfId="1" applyFont="1" applyFill="1" applyBorder="1"/>
    <xf numFmtId="43" fontId="0" fillId="2" borderId="1" xfId="1" applyFont="1" applyFill="1" applyBorder="1"/>
    <xf numFmtId="43" fontId="0" fillId="2" borderId="2" xfId="1" applyFont="1" applyFill="1" applyBorder="1"/>
    <xf numFmtId="43" fontId="0" fillId="2" borderId="15" xfId="0" applyNumberFormat="1" applyFill="1" applyBorder="1"/>
    <xf numFmtId="43" fontId="0" fillId="2" borderId="1" xfId="0" applyNumberFormat="1" applyFill="1" applyBorder="1"/>
    <xf numFmtId="0" fontId="5" fillId="2" borderId="2" xfId="0" applyFont="1" applyFill="1" applyBorder="1" applyAlignment="1">
      <alignment horizontal="left" vertical="center" wrapText="1"/>
    </xf>
    <xf numFmtId="43" fontId="6" fillId="2" borderId="16" xfId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3" fontId="6" fillId="2" borderId="15" xfId="1" applyFont="1" applyFill="1" applyBorder="1" applyAlignment="1">
      <alignment vertical="center" wrapText="1"/>
    </xf>
    <xf numFmtId="43" fontId="6" fillId="2" borderId="16" xfId="1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43" fontId="1" fillId="2" borderId="2" xfId="1" applyFont="1" applyFill="1" applyBorder="1" applyAlignment="1">
      <alignment vertical="center"/>
    </xf>
    <xf numFmtId="43" fontId="0" fillId="2" borderId="15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43" fontId="0" fillId="2" borderId="2" xfId="1" applyFont="1" applyFill="1" applyBorder="1" applyAlignment="1">
      <alignment vertical="center"/>
    </xf>
    <xf numFmtId="43" fontId="0" fillId="2" borderId="15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43" fontId="0" fillId="2" borderId="2" xfId="0" applyNumberFormat="1" applyFill="1" applyBorder="1"/>
    <xf numFmtId="43" fontId="6" fillId="2" borderId="15" xfId="1" applyFont="1" applyFill="1" applyBorder="1" applyAlignment="1">
      <alignment horizontal="center" vertical="center" wrapText="1"/>
    </xf>
    <xf numFmtId="43" fontId="6" fillId="2" borderId="16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/>
    </xf>
    <xf numFmtId="43" fontId="0" fillId="2" borderId="15" xfId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43" fontId="0" fillId="2" borderId="2" xfId="1" applyFont="1" applyFill="1" applyBorder="1" applyAlignment="1">
      <alignment horizontal="center" vertical="center"/>
    </xf>
    <xf numFmtId="0" fontId="0" fillId="2" borderId="15" xfId="0" applyFill="1" applyBorder="1"/>
    <xf numFmtId="0" fontId="0" fillId="2" borderId="1" xfId="0" applyFill="1" applyBorder="1"/>
    <xf numFmtId="0" fontId="0" fillId="2" borderId="2" xfId="0" applyFill="1" applyBorder="1"/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43" fontId="6" fillId="2" borderId="18" xfId="1" applyFont="1" applyFill="1" applyBorder="1" applyAlignment="1">
      <alignment horizontal="center" vertical="center" wrapText="1"/>
    </xf>
    <xf numFmtId="43" fontId="6" fillId="2" borderId="19" xfId="1" applyFont="1" applyFill="1" applyBorder="1" applyAlignment="1">
      <alignment horizontal="center" vertical="center" wrapText="1"/>
    </xf>
    <xf numFmtId="43" fontId="6" fillId="2" borderId="20" xfId="1" applyFont="1" applyFill="1" applyBorder="1" applyAlignment="1">
      <alignment horizontal="center" vertical="center" wrapText="1"/>
    </xf>
    <xf numFmtId="43" fontId="1" fillId="2" borderId="21" xfId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0" fillId="2" borderId="15" xfId="0" applyNumberFormat="1" applyFill="1" applyBorder="1" applyAlignment="1">
      <alignment horizontal="center" vertical="center"/>
    </xf>
    <xf numFmtId="43" fontId="0" fillId="2" borderId="1" xfId="0" applyNumberFormat="1" applyFill="1" applyBorder="1" applyAlignment="1">
      <alignment horizontal="center" vertical="center"/>
    </xf>
    <xf numFmtId="43" fontId="0" fillId="2" borderId="2" xfId="0" applyNumberFormat="1" applyFill="1" applyBorder="1" applyAlignment="1">
      <alignment vertical="center"/>
    </xf>
    <xf numFmtId="43" fontId="0" fillId="2" borderId="40" xfId="0" applyNumberFormat="1" applyFill="1" applyBorder="1"/>
    <xf numFmtId="43" fontId="0" fillId="2" borderId="41" xfId="0" applyNumberFormat="1" applyFill="1" applyBorder="1"/>
    <xf numFmtId="43" fontId="2" fillId="2" borderId="40" xfId="0" applyNumberFormat="1" applyFont="1" applyFill="1" applyBorder="1" applyAlignment="1">
      <alignment horizontal="center"/>
    </xf>
    <xf numFmtId="43" fontId="0" fillId="2" borderId="42" xfId="0" applyNumberFormat="1" applyFill="1" applyBorder="1"/>
    <xf numFmtId="43" fontId="0" fillId="0" borderId="43" xfId="0" applyNumberFormat="1" applyBorder="1" applyAlignment="1">
      <alignment vertical="center" wrapText="1"/>
    </xf>
    <xf numFmtId="43" fontId="0" fillId="2" borderId="2" xfId="0" applyNumberFormat="1" applyFill="1" applyBorder="1" applyAlignment="1">
      <alignment horizontal="center" vertical="center"/>
    </xf>
    <xf numFmtId="43" fontId="0" fillId="0" borderId="40" xfId="0" applyNumberFormat="1" applyBorder="1"/>
    <xf numFmtId="43" fontId="0" fillId="0" borderId="40" xfId="0" applyNumberFormat="1" applyBorder="1" applyAlignment="1"/>
    <xf numFmtId="43" fontId="0" fillId="0" borderId="21" xfId="1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G4" zoomScaleNormal="100" workbookViewId="0">
      <selection activeCell="S46" sqref="S46"/>
    </sheetView>
  </sheetViews>
  <sheetFormatPr defaultRowHeight="15" x14ac:dyDescent="0.25"/>
  <cols>
    <col min="1" max="1" width="3.85546875" customWidth="1"/>
    <col min="2" max="2" width="16.42578125" customWidth="1"/>
    <col min="3" max="3" width="15" customWidth="1"/>
    <col min="4" max="4" width="13.85546875" customWidth="1"/>
    <col min="5" max="8" width="14.85546875" customWidth="1"/>
    <col min="9" max="9" width="15" customWidth="1"/>
    <col min="10" max="10" width="14.28515625" customWidth="1"/>
    <col min="11" max="11" width="12.5703125" customWidth="1"/>
    <col min="12" max="12" width="15.28515625" customWidth="1"/>
    <col min="13" max="13" width="14.28515625" customWidth="1"/>
    <col min="14" max="14" width="12.85546875" customWidth="1"/>
    <col min="15" max="15" width="13.85546875" customWidth="1"/>
    <col min="16" max="16" width="13.28515625" customWidth="1"/>
    <col min="18" max="18" width="8.5703125" customWidth="1"/>
    <col min="19" max="19" width="7.28515625" customWidth="1"/>
    <col min="256" max="256" width="3.85546875" customWidth="1"/>
    <col min="257" max="257" width="12" customWidth="1"/>
    <col min="258" max="258" width="15" customWidth="1"/>
    <col min="259" max="259" width="13.85546875" customWidth="1"/>
    <col min="260" max="263" width="14.85546875" customWidth="1"/>
    <col min="264" max="264" width="15" customWidth="1"/>
    <col min="265" max="265" width="8.5703125" customWidth="1"/>
    <col min="266" max="267" width="15.28515625" bestFit="1" customWidth="1"/>
    <col min="512" max="512" width="3.85546875" customWidth="1"/>
    <col min="513" max="513" width="12" customWidth="1"/>
    <col min="514" max="514" width="15" customWidth="1"/>
    <col min="515" max="515" width="13.85546875" customWidth="1"/>
    <col min="516" max="519" width="14.85546875" customWidth="1"/>
    <col min="520" max="520" width="15" customWidth="1"/>
    <col min="521" max="521" width="8.5703125" customWidth="1"/>
    <col min="522" max="523" width="15.28515625" bestFit="1" customWidth="1"/>
    <col min="768" max="768" width="3.85546875" customWidth="1"/>
    <col min="769" max="769" width="12" customWidth="1"/>
    <col min="770" max="770" width="15" customWidth="1"/>
    <col min="771" max="771" width="13.85546875" customWidth="1"/>
    <col min="772" max="775" width="14.85546875" customWidth="1"/>
    <col min="776" max="776" width="15" customWidth="1"/>
    <col min="777" max="777" width="8.5703125" customWidth="1"/>
    <col min="778" max="779" width="15.28515625" bestFit="1" customWidth="1"/>
    <col min="1024" max="1024" width="3.85546875" customWidth="1"/>
    <col min="1025" max="1025" width="12" customWidth="1"/>
    <col min="1026" max="1026" width="15" customWidth="1"/>
    <col min="1027" max="1027" width="13.85546875" customWidth="1"/>
    <col min="1028" max="1031" width="14.85546875" customWidth="1"/>
    <col min="1032" max="1032" width="15" customWidth="1"/>
    <col min="1033" max="1033" width="8.5703125" customWidth="1"/>
    <col min="1034" max="1035" width="15.28515625" bestFit="1" customWidth="1"/>
    <col min="1280" max="1280" width="3.85546875" customWidth="1"/>
    <col min="1281" max="1281" width="12" customWidth="1"/>
    <col min="1282" max="1282" width="15" customWidth="1"/>
    <col min="1283" max="1283" width="13.85546875" customWidth="1"/>
    <col min="1284" max="1287" width="14.85546875" customWidth="1"/>
    <col min="1288" max="1288" width="15" customWidth="1"/>
    <col min="1289" max="1289" width="8.5703125" customWidth="1"/>
    <col min="1290" max="1291" width="15.28515625" bestFit="1" customWidth="1"/>
    <col min="1536" max="1536" width="3.85546875" customWidth="1"/>
    <col min="1537" max="1537" width="12" customWidth="1"/>
    <col min="1538" max="1538" width="15" customWidth="1"/>
    <col min="1539" max="1539" width="13.85546875" customWidth="1"/>
    <col min="1540" max="1543" width="14.85546875" customWidth="1"/>
    <col min="1544" max="1544" width="15" customWidth="1"/>
    <col min="1545" max="1545" width="8.5703125" customWidth="1"/>
    <col min="1546" max="1547" width="15.28515625" bestFit="1" customWidth="1"/>
    <col min="1792" max="1792" width="3.85546875" customWidth="1"/>
    <col min="1793" max="1793" width="12" customWidth="1"/>
    <col min="1794" max="1794" width="15" customWidth="1"/>
    <col min="1795" max="1795" width="13.85546875" customWidth="1"/>
    <col min="1796" max="1799" width="14.85546875" customWidth="1"/>
    <col min="1800" max="1800" width="15" customWidth="1"/>
    <col min="1801" max="1801" width="8.5703125" customWidth="1"/>
    <col min="1802" max="1803" width="15.28515625" bestFit="1" customWidth="1"/>
    <col min="2048" max="2048" width="3.85546875" customWidth="1"/>
    <col min="2049" max="2049" width="12" customWidth="1"/>
    <col min="2050" max="2050" width="15" customWidth="1"/>
    <col min="2051" max="2051" width="13.85546875" customWidth="1"/>
    <col min="2052" max="2055" width="14.85546875" customWidth="1"/>
    <col min="2056" max="2056" width="15" customWidth="1"/>
    <col min="2057" max="2057" width="8.5703125" customWidth="1"/>
    <col min="2058" max="2059" width="15.28515625" bestFit="1" customWidth="1"/>
    <col min="2304" max="2304" width="3.85546875" customWidth="1"/>
    <col min="2305" max="2305" width="12" customWidth="1"/>
    <col min="2306" max="2306" width="15" customWidth="1"/>
    <col min="2307" max="2307" width="13.85546875" customWidth="1"/>
    <col min="2308" max="2311" width="14.85546875" customWidth="1"/>
    <col min="2312" max="2312" width="15" customWidth="1"/>
    <col min="2313" max="2313" width="8.5703125" customWidth="1"/>
    <col min="2314" max="2315" width="15.28515625" bestFit="1" customWidth="1"/>
    <col min="2560" max="2560" width="3.85546875" customWidth="1"/>
    <col min="2561" max="2561" width="12" customWidth="1"/>
    <col min="2562" max="2562" width="15" customWidth="1"/>
    <col min="2563" max="2563" width="13.85546875" customWidth="1"/>
    <col min="2564" max="2567" width="14.85546875" customWidth="1"/>
    <col min="2568" max="2568" width="15" customWidth="1"/>
    <col min="2569" max="2569" width="8.5703125" customWidth="1"/>
    <col min="2570" max="2571" width="15.28515625" bestFit="1" customWidth="1"/>
    <col min="2816" max="2816" width="3.85546875" customWidth="1"/>
    <col min="2817" max="2817" width="12" customWidth="1"/>
    <col min="2818" max="2818" width="15" customWidth="1"/>
    <col min="2819" max="2819" width="13.85546875" customWidth="1"/>
    <col min="2820" max="2823" width="14.85546875" customWidth="1"/>
    <col min="2824" max="2824" width="15" customWidth="1"/>
    <col min="2825" max="2825" width="8.5703125" customWidth="1"/>
    <col min="2826" max="2827" width="15.28515625" bestFit="1" customWidth="1"/>
    <col min="3072" max="3072" width="3.85546875" customWidth="1"/>
    <col min="3073" max="3073" width="12" customWidth="1"/>
    <col min="3074" max="3074" width="15" customWidth="1"/>
    <col min="3075" max="3075" width="13.85546875" customWidth="1"/>
    <col min="3076" max="3079" width="14.85546875" customWidth="1"/>
    <col min="3080" max="3080" width="15" customWidth="1"/>
    <col min="3081" max="3081" width="8.5703125" customWidth="1"/>
    <col min="3082" max="3083" width="15.28515625" bestFit="1" customWidth="1"/>
    <col min="3328" max="3328" width="3.85546875" customWidth="1"/>
    <col min="3329" max="3329" width="12" customWidth="1"/>
    <col min="3330" max="3330" width="15" customWidth="1"/>
    <col min="3331" max="3331" width="13.85546875" customWidth="1"/>
    <col min="3332" max="3335" width="14.85546875" customWidth="1"/>
    <col min="3336" max="3336" width="15" customWidth="1"/>
    <col min="3337" max="3337" width="8.5703125" customWidth="1"/>
    <col min="3338" max="3339" width="15.28515625" bestFit="1" customWidth="1"/>
    <col min="3584" max="3584" width="3.85546875" customWidth="1"/>
    <col min="3585" max="3585" width="12" customWidth="1"/>
    <col min="3586" max="3586" width="15" customWidth="1"/>
    <col min="3587" max="3587" width="13.85546875" customWidth="1"/>
    <col min="3588" max="3591" width="14.85546875" customWidth="1"/>
    <col min="3592" max="3592" width="15" customWidth="1"/>
    <col min="3593" max="3593" width="8.5703125" customWidth="1"/>
    <col min="3594" max="3595" width="15.28515625" bestFit="1" customWidth="1"/>
    <col min="3840" max="3840" width="3.85546875" customWidth="1"/>
    <col min="3841" max="3841" width="12" customWidth="1"/>
    <col min="3842" max="3842" width="15" customWidth="1"/>
    <col min="3843" max="3843" width="13.85546875" customWidth="1"/>
    <col min="3844" max="3847" width="14.85546875" customWidth="1"/>
    <col min="3848" max="3848" width="15" customWidth="1"/>
    <col min="3849" max="3849" width="8.5703125" customWidth="1"/>
    <col min="3850" max="3851" width="15.28515625" bestFit="1" customWidth="1"/>
    <col min="4096" max="4096" width="3.85546875" customWidth="1"/>
    <col min="4097" max="4097" width="12" customWidth="1"/>
    <col min="4098" max="4098" width="15" customWidth="1"/>
    <col min="4099" max="4099" width="13.85546875" customWidth="1"/>
    <col min="4100" max="4103" width="14.85546875" customWidth="1"/>
    <col min="4104" max="4104" width="15" customWidth="1"/>
    <col min="4105" max="4105" width="8.5703125" customWidth="1"/>
    <col min="4106" max="4107" width="15.28515625" bestFit="1" customWidth="1"/>
    <col min="4352" max="4352" width="3.85546875" customWidth="1"/>
    <col min="4353" max="4353" width="12" customWidth="1"/>
    <col min="4354" max="4354" width="15" customWidth="1"/>
    <col min="4355" max="4355" width="13.85546875" customWidth="1"/>
    <col min="4356" max="4359" width="14.85546875" customWidth="1"/>
    <col min="4360" max="4360" width="15" customWidth="1"/>
    <col min="4361" max="4361" width="8.5703125" customWidth="1"/>
    <col min="4362" max="4363" width="15.28515625" bestFit="1" customWidth="1"/>
    <col min="4608" max="4608" width="3.85546875" customWidth="1"/>
    <col min="4609" max="4609" width="12" customWidth="1"/>
    <col min="4610" max="4610" width="15" customWidth="1"/>
    <col min="4611" max="4611" width="13.85546875" customWidth="1"/>
    <col min="4612" max="4615" width="14.85546875" customWidth="1"/>
    <col min="4616" max="4616" width="15" customWidth="1"/>
    <col min="4617" max="4617" width="8.5703125" customWidth="1"/>
    <col min="4618" max="4619" width="15.28515625" bestFit="1" customWidth="1"/>
    <col min="4864" max="4864" width="3.85546875" customWidth="1"/>
    <col min="4865" max="4865" width="12" customWidth="1"/>
    <col min="4866" max="4866" width="15" customWidth="1"/>
    <col min="4867" max="4867" width="13.85546875" customWidth="1"/>
    <col min="4868" max="4871" width="14.85546875" customWidth="1"/>
    <col min="4872" max="4872" width="15" customWidth="1"/>
    <col min="4873" max="4873" width="8.5703125" customWidth="1"/>
    <col min="4874" max="4875" width="15.28515625" bestFit="1" customWidth="1"/>
    <col min="5120" max="5120" width="3.85546875" customWidth="1"/>
    <col min="5121" max="5121" width="12" customWidth="1"/>
    <col min="5122" max="5122" width="15" customWidth="1"/>
    <col min="5123" max="5123" width="13.85546875" customWidth="1"/>
    <col min="5124" max="5127" width="14.85546875" customWidth="1"/>
    <col min="5128" max="5128" width="15" customWidth="1"/>
    <col min="5129" max="5129" width="8.5703125" customWidth="1"/>
    <col min="5130" max="5131" width="15.28515625" bestFit="1" customWidth="1"/>
    <col min="5376" max="5376" width="3.85546875" customWidth="1"/>
    <col min="5377" max="5377" width="12" customWidth="1"/>
    <col min="5378" max="5378" width="15" customWidth="1"/>
    <col min="5379" max="5379" width="13.85546875" customWidth="1"/>
    <col min="5380" max="5383" width="14.85546875" customWidth="1"/>
    <col min="5384" max="5384" width="15" customWidth="1"/>
    <col min="5385" max="5385" width="8.5703125" customWidth="1"/>
    <col min="5386" max="5387" width="15.28515625" bestFit="1" customWidth="1"/>
    <col min="5632" max="5632" width="3.85546875" customWidth="1"/>
    <col min="5633" max="5633" width="12" customWidth="1"/>
    <col min="5634" max="5634" width="15" customWidth="1"/>
    <col min="5635" max="5635" width="13.85546875" customWidth="1"/>
    <col min="5636" max="5639" width="14.85546875" customWidth="1"/>
    <col min="5640" max="5640" width="15" customWidth="1"/>
    <col min="5641" max="5641" width="8.5703125" customWidth="1"/>
    <col min="5642" max="5643" width="15.28515625" bestFit="1" customWidth="1"/>
    <col min="5888" max="5888" width="3.85546875" customWidth="1"/>
    <col min="5889" max="5889" width="12" customWidth="1"/>
    <col min="5890" max="5890" width="15" customWidth="1"/>
    <col min="5891" max="5891" width="13.85546875" customWidth="1"/>
    <col min="5892" max="5895" width="14.85546875" customWidth="1"/>
    <col min="5896" max="5896" width="15" customWidth="1"/>
    <col min="5897" max="5897" width="8.5703125" customWidth="1"/>
    <col min="5898" max="5899" width="15.28515625" bestFit="1" customWidth="1"/>
    <col min="6144" max="6144" width="3.85546875" customWidth="1"/>
    <col min="6145" max="6145" width="12" customWidth="1"/>
    <col min="6146" max="6146" width="15" customWidth="1"/>
    <col min="6147" max="6147" width="13.85546875" customWidth="1"/>
    <col min="6148" max="6151" width="14.85546875" customWidth="1"/>
    <col min="6152" max="6152" width="15" customWidth="1"/>
    <col min="6153" max="6153" width="8.5703125" customWidth="1"/>
    <col min="6154" max="6155" width="15.28515625" bestFit="1" customWidth="1"/>
    <col min="6400" max="6400" width="3.85546875" customWidth="1"/>
    <col min="6401" max="6401" width="12" customWidth="1"/>
    <col min="6402" max="6402" width="15" customWidth="1"/>
    <col min="6403" max="6403" width="13.85546875" customWidth="1"/>
    <col min="6404" max="6407" width="14.85546875" customWidth="1"/>
    <col min="6408" max="6408" width="15" customWidth="1"/>
    <col min="6409" max="6409" width="8.5703125" customWidth="1"/>
    <col min="6410" max="6411" width="15.28515625" bestFit="1" customWidth="1"/>
    <col min="6656" max="6656" width="3.85546875" customWidth="1"/>
    <col min="6657" max="6657" width="12" customWidth="1"/>
    <col min="6658" max="6658" width="15" customWidth="1"/>
    <col min="6659" max="6659" width="13.85546875" customWidth="1"/>
    <col min="6660" max="6663" width="14.85546875" customWidth="1"/>
    <col min="6664" max="6664" width="15" customWidth="1"/>
    <col min="6665" max="6665" width="8.5703125" customWidth="1"/>
    <col min="6666" max="6667" width="15.28515625" bestFit="1" customWidth="1"/>
    <col min="6912" max="6912" width="3.85546875" customWidth="1"/>
    <col min="6913" max="6913" width="12" customWidth="1"/>
    <col min="6914" max="6914" width="15" customWidth="1"/>
    <col min="6915" max="6915" width="13.85546875" customWidth="1"/>
    <col min="6916" max="6919" width="14.85546875" customWidth="1"/>
    <col min="6920" max="6920" width="15" customWidth="1"/>
    <col min="6921" max="6921" width="8.5703125" customWidth="1"/>
    <col min="6922" max="6923" width="15.28515625" bestFit="1" customWidth="1"/>
    <col min="7168" max="7168" width="3.85546875" customWidth="1"/>
    <col min="7169" max="7169" width="12" customWidth="1"/>
    <col min="7170" max="7170" width="15" customWidth="1"/>
    <col min="7171" max="7171" width="13.85546875" customWidth="1"/>
    <col min="7172" max="7175" width="14.85546875" customWidth="1"/>
    <col min="7176" max="7176" width="15" customWidth="1"/>
    <col min="7177" max="7177" width="8.5703125" customWidth="1"/>
    <col min="7178" max="7179" width="15.28515625" bestFit="1" customWidth="1"/>
    <col min="7424" max="7424" width="3.85546875" customWidth="1"/>
    <col min="7425" max="7425" width="12" customWidth="1"/>
    <col min="7426" max="7426" width="15" customWidth="1"/>
    <col min="7427" max="7427" width="13.85546875" customWidth="1"/>
    <col min="7428" max="7431" width="14.85546875" customWidth="1"/>
    <col min="7432" max="7432" width="15" customWidth="1"/>
    <col min="7433" max="7433" width="8.5703125" customWidth="1"/>
    <col min="7434" max="7435" width="15.28515625" bestFit="1" customWidth="1"/>
    <col min="7680" max="7680" width="3.85546875" customWidth="1"/>
    <col min="7681" max="7681" width="12" customWidth="1"/>
    <col min="7682" max="7682" width="15" customWidth="1"/>
    <col min="7683" max="7683" width="13.85546875" customWidth="1"/>
    <col min="7684" max="7687" width="14.85546875" customWidth="1"/>
    <col min="7688" max="7688" width="15" customWidth="1"/>
    <col min="7689" max="7689" width="8.5703125" customWidth="1"/>
    <col min="7690" max="7691" width="15.28515625" bestFit="1" customWidth="1"/>
    <col min="7936" max="7936" width="3.85546875" customWidth="1"/>
    <col min="7937" max="7937" width="12" customWidth="1"/>
    <col min="7938" max="7938" width="15" customWidth="1"/>
    <col min="7939" max="7939" width="13.85546875" customWidth="1"/>
    <col min="7940" max="7943" width="14.85546875" customWidth="1"/>
    <col min="7944" max="7944" width="15" customWidth="1"/>
    <col min="7945" max="7945" width="8.5703125" customWidth="1"/>
    <col min="7946" max="7947" width="15.28515625" bestFit="1" customWidth="1"/>
    <col min="8192" max="8192" width="3.85546875" customWidth="1"/>
    <col min="8193" max="8193" width="12" customWidth="1"/>
    <col min="8194" max="8194" width="15" customWidth="1"/>
    <col min="8195" max="8195" width="13.85546875" customWidth="1"/>
    <col min="8196" max="8199" width="14.85546875" customWidth="1"/>
    <col min="8200" max="8200" width="15" customWidth="1"/>
    <col min="8201" max="8201" width="8.5703125" customWidth="1"/>
    <col min="8202" max="8203" width="15.28515625" bestFit="1" customWidth="1"/>
    <col min="8448" max="8448" width="3.85546875" customWidth="1"/>
    <col min="8449" max="8449" width="12" customWidth="1"/>
    <col min="8450" max="8450" width="15" customWidth="1"/>
    <col min="8451" max="8451" width="13.85546875" customWidth="1"/>
    <col min="8452" max="8455" width="14.85546875" customWidth="1"/>
    <col min="8456" max="8456" width="15" customWidth="1"/>
    <col min="8457" max="8457" width="8.5703125" customWidth="1"/>
    <col min="8458" max="8459" width="15.28515625" bestFit="1" customWidth="1"/>
    <col min="8704" max="8704" width="3.85546875" customWidth="1"/>
    <col min="8705" max="8705" width="12" customWidth="1"/>
    <col min="8706" max="8706" width="15" customWidth="1"/>
    <col min="8707" max="8707" width="13.85546875" customWidth="1"/>
    <col min="8708" max="8711" width="14.85546875" customWidth="1"/>
    <col min="8712" max="8712" width="15" customWidth="1"/>
    <col min="8713" max="8713" width="8.5703125" customWidth="1"/>
    <col min="8714" max="8715" width="15.28515625" bestFit="1" customWidth="1"/>
    <col min="8960" max="8960" width="3.85546875" customWidth="1"/>
    <col min="8961" max="8961" width="12" customWidth="1"/>
    <col min="8962" max="8962" width="15" customWidth="1"/>
    <col min="8963" max="8963" width="13.85546875" customWidth="1"/>
    <col min="8964" max="8967" width="14.85546875" customWidth="1"/>
    <col min="8968" max="8968" width="15" customWidth="1"/>
    <col min="8969" max="8969" width="8.5703125" customWidth="1"/>
    <col min="8970" max="8971" width="15.28515625" bestFit="1" customWidth="1"/>
    <col min="9216" max="9216" width="3.85546875" customWidth="1"/>
    <col min="9217" max="9217" width="12" customWidth="1"/>
    <col min="9218" max="9218" width="15" customWidth="1"/>
    <col min="9219" max="9219" width="13.85546875" customWidth="1"/>
    <col min="9220" max="9223" width="14.85546875" customWidth="1"/>
    <col min="9224" max="9224" width="15" customWidth="1"/>
    <col min="9225" max="9225" width="8.5703125" customWidth="1"/>
    <col min="9226" max="9227" width="15.28515625" bestFit="1" customWidth="1"/>
    <col min="9472" max="9472" width="3.85546875" customWidth="1"/>
    <col min="9473" max="9473" width="12" customWidth="1"/>
    <col min="9474" max="9474" width="15" customWidth="1"/>
    <col min="9475" max="9475" width="13.85546875" customWidth="1"/>
    <col min="9476" max="9479" width="14.85546875" customWidth="1"/>
    <col min="9480" max="9480" width="15" customWidth="1"/>
    <col min="9481" max="9481" width="8.5703125" customWidth="1"/>
    <col min="9482" max="9483" width="15.28515625" bestFit="1" customWidth="1"/>
    <col min="9728" max="9728" width="3.85546875" customWidth="1"/>
    <col min="9729" max="9729" width="12" customWidth="1"/>
    <col min="9730" max="9730" width="15" customWidth="1"/>
    <col min="9731" max="9731" width="13.85546875" customWidth="1"/>
    <col min="9732" max="9735" width="14.85546875" customWidth="1"/>
    <col min="9736" max="9736" width="15" customWidth="1"/>
    <col min="9737" max="9737" width="8.5703125" customWidth="1"/>
    <col min="9738" max="9739" width="15.28515625" bestFit="1" customWidth="1"/>
    <col min="9984" max="9984" width="3.85546875" customWidth="1"/>
    <col min="9985" max="9985" width="12" customWidth="1"/>
    <col min="9986" max="9986" width="15" customWidth="1"/>
    <col min="9987" max="9987" width="13.85546875" customWidth="1"/>
    <col min="9988" max="9991" width="14.85546875" customWidth="1"/>
    <col min="9992" max="9992" width="15" customWidth="1"/>
    <col min="9993" max="9993" width="8.5703125" customWidth="1"/>
    <col min="9994" max="9995" width="15.28515625" bestFit="1" customWidth="1"/>
    <col min="10240" max="10240" width="3.85546875" customWidth="1"/>
    <col min="10241" max="10241" width="12" customWidth="1"/>
    <col min="10242" max="10242" width="15" customWidth="1"/>
    <col min="10243" max="10243" width="13.85546875" customWidth="1"/>
    <col min="10244" max="10247" width="14.85546875" customWidth="1"/>
    <col min="10248" max="10248" width="15" customWidth="1"/>
    <col min="10249" max="10249" width="8.5703125" customWidth="1"/>
    <col min="10250" max="10251" width="15.28515625" bestFit="1" customWidth="1"/>
    <col min="10496" max="10496" width="3.85546875" customWidth="1"/>
    <col min="10497" max="10497" width="12" customWidth="1"/>
    <col min="10498" max="10498" width="15" customWidth="1"/>
    <col min="10499" max="10499" width="13.85546875" customWidth="1"/>
    <col min="10500" max="10503" width="14.85546875" customWidth="1"/>
    <col min="10504" max="10504" width="15" customWidth="1"/>
    <col min="10505" max="10505" width="8.5703125" customWidth="1"/>
    <col min="10506" max="10507" width="15.28515625" bestFit="1" customWidth="1"/>
    <col min="10752" max="10752" width="3.85546875" customWidth="1"/>
    <col min="10753" max="10753" width="12" customWidth="1"/>
    <col min="10754" max="10754" width="15" customWidth="1"/>
    <col min="10755" max="10755" width="13.85546875" customWidth="1"/>
    <col min="10756" max="10759" width="14.85546875" customWidth="1"/>
    <col min="10760" max="10760" width="15" customWidth="1"/>
    <col min="10761" max="10761" width="8.5703125" customWidth="1"/>
    <col min="10762" max="10763" width="15.28515625" bestFit="1" customWidth="1"/>
    <col min="11008" max="11008" width="3.85546875" customWidth="1"/>
    <col min="11009" max="11009" width="12" customWidth="1"/>
    <col min="11010" max="11010" width="15" customWidth="1"/>
    <col min="11011" max="11011" width="13.85546875" customWidth="1"/>
    <col min="11012" max="11015" width="14.85546875" customWidth="1"/>
    <col min="11016" max="11016" width="15" customWidth="1"/>
    <col min="11017" max="11017" width="8.5703125" customWidth="1"/>
    <col min="11018" max="11019" width="15.28515625" bestFit="1" customWidth="1"/>
    <col min="11264" max="11264" width="3.85546875" customWidth="1"/>
    <col min="11265" max="11265" width="12" customWidth="1"/>
    <col min="11266" max="11266" width="15" customWidth="1"/>
    <col min="11267" max="11267" width="13.85546875" customWidth="1"/>
    <col min="11268" max="11271" width="14.85546875" customWidth="1"/>
    <col min="11272" max="11272" width="15" customWidth="1"/>
    <col min="11273" max="11273" width="8.5703125" customWidth="1"/>
    <col min="11274" max="11275" width="15.28515625" bestFit="1" customWidth="1"/>
    <col min="11520" max="11520" width="3.85546875" customWidth="1"/>
    <col min="11521" max="11521" width="12" customWidth="1"/>
    <col min="11522" max="11522" width="15" customWidth="1"/>
    <col min="11523" max="11523" width="13.85546875" customWidth="1"/>
    <col min="11524" max="11527" width="14.85546875" customWidth="1"/>
    <col min="11528" max="11528" width="15" customWidth="1"/>
    <col min="11529" max="11529" width="8.5703125" customWidth="1"/>
    <col min="11530" max="11531" width="15.28515625" bestFit="1" customWidth="1"/>
    <col min="11776" max="11776" width="3.85546875" customWidth="1"/>
    <col min="11777" max="11777" width="12" customWidth="1"/>
    <col min="11778" max="11778" width="15" customWidth="1"/>
    <col min="11779" max="11779" width="13.85546875" customWidth="1"/>
    <col min="11780" max="11783" width="14.85546875" customWidth="1"/>
    <col min="11784" max="11784" width="15" customWidth="1"/>
    <col min="11785" max="11785" width="8.5703125" customWidth="1"/>
    <col min="11786" max="11787" width="15.28515625" bestFit="1" customWidth="1"/>
    <col min="12032" max="12032" width="3.85546875" customWidth="1"/>
    <col min="12033" max="12033" width="12" customWidth="1"/>
    <col min="12034" max="12034" width="15" customWidth="1"/>
    <col min="12035" max="12035" width="13.85546875" customWidth="1"/>
    <col min="12036" max="12039" width="14.85546875" customWidth="1"/>
    <col min="12040" max="12040" width="15" customWidth="1"/>
    <col min="12041" max="12041" width="8.5703125" customWidth="1"/>
    <col min="12042" max="12043" width="15.28515625" bestFit="1" customWidth="1"/>
    <col min="12288" max="12288" width="3.85546875" customWidth="1"/>
    <col min="12289" max="12289" width="12" customWidth="1"/>
    <col min="12290" max="12290" width="15" customWidth="1"/>
    <col min="12291" max="12291" width="13.85546875" customWidth="1"/>
    <col min="12292" max="12295" width="14.85546875" customWidth="1"/>
    <col min="12296" max="12296" width="15" customWidth="1"/>
    <col min="12297" max="12297" width="8.5703125" customWidth="1"/>
    <col min="12298" max="12299" width="15.28515625" bestFit="1" customWidth="1"/>
    <col min="12544" max="12544" width="3.85546875" customWidth="1"/>
    <col min="12545" max="12545" width="12" customWidth="1"/>
    <col min="12546" max="12546" width="15" customWidth="1"/>
    <col min="12547" max="12547" width="13.85546875" customWidth="1"/>
    <col min="12548" max="12551" width="14.85546875" customWidth="1"/>
    <col min="12552" max="12552" width="15" customWidth="1"/>
    <col min="12553" max="12553" width="8.5703125" customWidth="1"/>
    <col min="12554" max="12555" width="15.28515625" bestFit="1" customWidth="1"/>
    <col min="12800" max="12800" width="3.85546875" customWidth="1"/>
    <col min="12801" max="12801" width="12" customWidth="1"/>
    <col min="12802" max="12802" width="15" customWidth="1"/>
    <col min="12803" max="12803" width="13.85546875" customWidth="1"/>
    <col min="12804" max="12807" width="14.85546875" customWidth="1"/>
    <col min="12808" max="12808" width="15" customWidth="1"/>
    <col min="12809" max="12809" width="8.5703125" customWidth="1"/>
    <col min="12810" max="12811" width="15.28515625" bestFit="1" customWidth="1"/>
    <col min="13056" max="13056" width="3.85546875" customWidth="1"/>
    <col min="13057" max="13057" width="12" customWidth="1"/>
    <col min="13058" max="13058" width="15" customWidth="1"/>
    <col min="13059" max="13059" width="13.85546875" customWidth="1"/>
    <col min="13060" max="13063" width="14.85546875" customWidth="1"/>
    <col min="13064" max="13064" width="15" customWidth="1"/>
    <col min="13065" max="13065" width="8.5703125" customWidth="1"/>
    <col min="13066" max="13067" width="15.28515625" bestFit="1" customWidth="1"/>
    <col min="13312" max="13312" width="3.85546875" customWidth="1"/>
    <col min="13313" max="13313" width="12" customWidth="1"/>
    <col min="13314" max="13314" width="15" customWidth="1"/>
    <col min="13315" max="13315" width="13.85546875" customWidth="1"/>
    <col min="13316" max="13319" width="14.85546875" customWidth="1"/>
    <col min="13320" max="13320" width="15" customWidth="1"/>
    <col min="13321" max="13321" width="8.5703125" customWidth="1"/>
    <col min="13322" max="13323" width="15.28515625" bestFit="1" customWidth="1"/>
    <col min="13568" max="13568" width="3.85546875" customWidth="1"/>
    <col min="13569" max="13569" width="12" customWidth="1"/>
    <col min="13570" max="13570" width="15" customWidth="1"/>
    <col min="13571" max="13571" width="13.85546875" customWidth="1"/>
    <col min="13572" max="13575" width="14.85546875" customWidth="1"/>
    <col min="13576" max="13576" width="15" customWidth="1"/>
    <col min="13577" max="13577" width="8.5703125" customWidth="1"/>
    <col min="13578" max="13579" width="15.28515625" bestFit="1" customWidth="1"/>
    <col min="13824" max="13824" width="3.85546875" customWidth="1"/>
    <col min="13825" max="13825" width="12" customWidth="1"/>
    <col min="13826" max="13826" width="15" customWidth="1"/>
    <col min="13827" max="13827" width="13.85546875" customWidth="1"/>
    <col min="13828" max="13831" width="14.85546875" customWidth="1"/>
    <col min="13832" max="13832" width="15" customWidth="1"/>
    <col min="13833" max="13833" width="8.5703125" customWidth="1"/>
    <col min="13834" max="13835" width="15.28515625" bestFit="1" customWidth="1"/>
    <col min="14080" max="14080" width="3.85546875" customWidth="1"/>
    <col min="14081" max="14081" width="12" customWidth="1"/>
    <col min="14082" max="14082" width="15" customWidth="1"/>
    <col min="14083" max="14083" width="13.85546875" customWidth="1"/>
    <col min="14084" max="14087" width="14.85546875" customWidth="1"/>
    <col min="14088" max="14088" width="15" customWidth="1"/>
    <col min="14089" max="14089" width="8.5703125" customWidth="1"/>
    <col min="14090" max="14091" width="15.28515625" bestFit="1" customWidth="1"/>
    <col min="14336" max="14336" width="3.85546875" customWidth="1"/>
    <col min="14337" max="14337" width="12" customWidth="1"/>
    <col min="14338" max="14338" width="15" customWidth="1"/>
    <col min="14339" max="14339" width="13.85546875" customWidth="1"/>
    <col min="14340" max="14343" width="14.85546875" customWidth="1"/>
    <col min="14344" max="14344" width="15" customWidth="1"/>
    <col min="14345" max="14345" width="8.5703125" customWidth="1"/>
    <col min="14346" max="14347" width="15.28515625" bestFit="1" customWidth="1"/>
    <col min="14592" max="14592" width="3.85546875" customWidth="1"/>
    <col min="14593" max="14593" width="12" customWidth="1"/>
    <col min="14594" max="14594" width="15" customWidth="1"/>
    <col min="14595" max="14595" width="13.85546875" customWidth="1"/>
    <col min="14596" max="14599" width="14.85546875" customWidth="1"/>
    <col min="14600" max="14600" width="15" customWidth="1"/>
    <col min="14601" max="14601" width="8.5703125" customWidth="1"/>
    <col min="14602" max="14603" width="15.28515625" bestFit="1" customWidth="1"/>
    <col min="14848" max="14848" width="3.85546875" customWidth="1"/>
    <col min="14849" max="14849" width="12" customWidth="1"/>
    <col min="14850" max="14850" width="15" customWidth="1"/>
    <col min="14851" max="14851" width="13.85546875" customWidth="1"/>
    <col min="14852" max="14855" width="14.85546875" customWidth="1"/>
    <col min="14856" max="14856" width="15" customWidth="1"/>
    <col min="14857" max="14857" width="8.5703125" customWidth="1"/>
    <col min="14858" max="14859" width="15.28515625" bestFit="1" customWidth="1"/>
    <col min="15104" max="15104" width="3.85546875" customWidth="1"/>
    <col min="15105" max="15105" width="12" customWidth="1"/>
    <col min="15106" max="15106" width="15" customWidth="1"/>
    <col min="15107" max="15107" width="13.85546875" customWidth="1"/>
    <col min="15108" max="15111" width="14.85546875" customWidth="1"/>
    <col min="15112" max="15112" width="15" customWidth="1"/>
    <col min="15113" max="15113" width="8.5703125" customWidth="1"/>
    <col min="15114" max="15115" width="15.28515625" bestFit="1" customWidth="1"/>
    <col min="15360" max="15360" width="3.85546875" customWidth="1"/>
    <col min="15361" max="15361" width="12" customWidth="1"/>
    <col min="15362" max="15362" width="15" customWidth="1"/>
    <col min="15363" max="15363" width="13.85546875" customWidth="1"/>
    <col min="15364" max="15367" width="14.85546875" customWidth="1"/>
    <col min="15368" max="15368" width="15" customWidth="1"/>
    <col min="15369" max="15369" width="8.5703125" customWidth="1"/>
    <col min="15370" max="15371" width="15.28515625" bestFit="1" customWidth="1"/>
    <col min="15616" max="15616" width="3.85546875" customWidth="1"/>
    <col min="15617" max="15617" width="12" customWidth="1"/>
    <col min="15618" max="15618" width="15" customWidth="1"/>
    <col min="15619" max="15619" width="13.85546875" customWidth="1"/>
    <col min="15620" max="15623" width="14.85546875" customWidth="1"/>
    <col min="15624" max="15624" width="15" customWidth="1"/>
    <col min="15625" max="15625" width="8.5703125" customWidth="1"/>
    <col min="15626" max="15627" width="15.28515625" bestFit="1" customWidth="1"/>
    <col min="15872" max="15872" width="3.85546875" customWidth="1"/>
    <col min="15873" max="15873" width="12" customWidth="1"/>
    <col min="15874" max="15874" width="15" customWidth="1"/>
    <col min="15875" max="15875" width="13.85546875" customWidth="1"/>
    <col min="15876" max="15879" width="14.85546875" customWidth="1"/>
    <col min="15880" max="15880" width="15" customWidth="1"/>
    <col min="15881" max="15881" width="8.5703125" customWidth="1"/>
    <col min="15882" max="15883" width="15.28515625" bestFit="1" customWidth="1"/>
    <col min="16128" max="16128" width="3.85546875" customWidth="1"/>
    <col min="16129" max="16129" width="12" customWidth="1"/>
    <col min="16130" max="16130" width="15" customWidth="1"/>
    <col min="16131" max="16131" width="13.85546875" customWidth="1"/>
    <col min="16132" max="16135" width="14.85546875" customWidth="1"/>
    <col min="16136" max="16136" width="15" customWidth="1"/>
    <col min="16137" max="16137" width="8.5703125" customWidth="1"/>
    <col min="16138" max="16139" width="15.28515625" bestFit="1" customWidth="1"/>
  </cols>
  <sheetData>
    <row r="1" spans="1:16" ht="34.5" customHeight="1" x14ac:dyDescent="0.25">
      <c r="A1" s="103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6" ht="39.75" customHeight="1" thickBot="1" x14ac:dyDescent="0.3">
      <c r="A2" s="105" t="s">
        <v>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6" ht="41.25" customHeight="1" thickBot="1" x14ac:dyDescent="0.3">
      <c r="A3" s="106" t="s">
        <v>44</v>
      </c>
      <c r="B3" s="106"/>
      <c r="C3" s="106"/>
      <c r="D3" s="106"/>
      <c r="E3" s="106"/>
      <c r="F3" s="106"/>
      <c r="G3" s="106"/>
      <c r="H3" s="106"/>
      <c r="I3" s="106"/>
      <c r="J3" s="117" t="s">
        <v>41</v>
      </c>
      <c r="K3" s="118"/>
      <c r="L3" s="118"/>
      <c r="M3" s="118"/>
      <c r="N3" s="118"/>
      <c r="O3" s="119"/>
    </row>
    <row r="4" spans="1:16" s="3" customFormat="1" ht="20.25" customHeight="1" thickBot="1" x14ac:dyDescent="0.3">
      <c r="A4" s="126" t="s">
        <v>56</v>
      </c>
      <c r="B4" s="127"/>
      <c r="C4" s="127"/>
      <c r="D4" s="127"/>
      <c r="E4" s="127"/>
      <c r="F4" s="127"/>
      <c r="G4" s="127"/>
      <c r="H4" s="127"/>
      <c r="I4" s="127"/>
      <c r="J4" s="128" t="s">
        <v>3</v>
      </c>
      <c r="K4" s="129"/>
      <c r="L4" s="130"/>
      <c r="M4" s="128" t="s">
        <v>4</v>
      </c>
      <c r="N4" s="129"/>
      <c r="O4" s="131"/>
    </row>
    <row r="5" spans="1:16" s="3" customFormat="1" ht="32.25" customHeight="1" x14ac:dyDescent="0.25">
      <c r="A5" s="143" t="s">
        <v>0</v>
      </c>
      <c r="B5" s="113" t="s">
        <v>1</v>
      </c>
      <c r="C5" s="107" t="s">
        <v>59</v>
      </c>
      <c r="D5" s="108"/>
      <c r="E5" s="107" t="s">
        <v>60</v>
      </c>
      <c r="F5" s="108"/>
      <c r="G5" s="109" t="s">
        <v>45</v>
      </c>
      <c r="H5" s="111" t="s">
        <v>46</v>
      </c>
      <c r="I5" s="133" t="s">
        <v>42</v>
      </c>
      <c r="J5" s="132" t="s">
        <v>49</v>
      </c>
      <c r="K5" s="115" t="s">
        <v>50</v>
      </c>
      <c r="L5" s="116" t="s">
        <v>2</v>
      </c>
      <c r="M5" s="132" t="s">
        <v>49</v>
      </c>
      <c r="N5" s="115" t="s">
        <v>50</v>
      </c>
      <c r="O5" s="116" t="s">
        <v>2</v>
      </c>
      <c r="P5" s="99" t="s">
        <v>70</v>
      </c>
    </row>
    <row r="6" spans="1:16" s="3" customFormat="1" ht="30.75" thickBot="1" x14ac:dyDescent="0.3">
      <c r="A6" s="144"/>
      <c r="B6" s="114"/>
      <c r="C6" s="4" t="s">
        <v>47</v>
      </c>
      <c r="D6" s="5" t="s">
        <v>48</v>
      </c>
      <c r="E6" s="6" t="s">
        <v>49</v>
      </c>
      <c r="F6" s="7" t="s">
        <v>50</v>
      </c>
      <c r="G6" s="110"/>
      <c r="H6" s="112"/>
      <c r="I6" s="134"/>
      <c r="J6" s="132"/>
      <c r="K6" s="115"/>
      <c r="L6" s="116"/>
      <c r="M6" s="132"/>
      <c r="N6" s="115"/>
      <c r="O6" s="116"/>
      <c r="P6" s="100"/>
    </row>
    <row r="7" spans="1:16" s="8" customFormat="1" ht="15.75" x14ac:dyDescent="0.25">
      <c r="A7" s="1">
        <v>1</v>
      </c>
      <c r="B7" s="45" t="s">
        <v>5</v>
      </c>
      <c r="C7" s="46">
        <v>3018000</v>
      </c>
      <c r="D7" s="47">
        <v>1005000</v>
      </c>
      <c r="E7" s="46">
        <v>7000000</v>
      </c>
      <c r="F7" s="47">
        <v>3000000</v>
      </c>
      <c r="G7" s="48">
        <f>C7+E7</f>
        <v>10018000</v>
      </c>
      <c r="H7" s="49">
        <f>D7+F7</f>
        <v>4005000</v>
      </c>
      <c r="I7" s="50">
        <f>G7+H7</f>
        <v>14023000</v>
      </c>
      <c r="J7" s="51">
        <v>10018000</v>
      </c>
      <c r="K7" s="52">
        <v>4005000</v>
      </c>
      <c r="L7" s="53">
        <f t="shared" ref="L7:L17" si="0">J7+K7</f>
        <v>14023000</v>
      </c>
      <c r="M7" s="54">
        <f t="shared" ref="M7:N9" si="1">G7-J7</f>
        <v>0</v>
      </c>
      <c r="N7" s="55">
        <f t="shared" si="1"/>
        <v>0</v>
      </c>
      <c r="O7" s="68">
        <f t="shared" ref="O7:O17" si="2">M7+N7</f>
        <v>0</v>
      </c>
      <c r="P7" s="93">
        <f>O7</f>
        <v>0</v>
      </c>
    </row>
    <row r="8" spans="1:16" ht="15.75" x14ac:dyDescent="0.25">
      <c r="A8" s="2">
        <v>2</v>
      </c>
      <c r="B8" s="56" t="s">
        <v>6</v>
      </c>
      <c r="C8" s="48">
        <v>933000</v>
      </c>
      <c r="D8" s="57">
        <v>312000</v>
      </c>
      <c r="E8" s="48">
        <v>4000000</v>
      </c>
      <c r="F8" s="57">
        <v>1000000</v>
      </c>
      <c r="G8" s="48">
        <f t="shared" ref="G8:H44" si="3">C8+E8</f>
        <v>4933000</v>
      </c>
      <c r="H8" s="49">
        <f t="shared" si="3"/>
        <v>1312000</v>
      </c>
      <c r="I8" s="50">
        <f t="shared" ref="I8:I44" si="4">G8+H8</f>
        <v>6245000</v>
      </c>
      <c r="J8" s="51">
        <v>4933000</v>
      </c>
      <c r="K8" s="52">
        <v>1312000</v>
      </c>
      <c r="L8" s="53">
        <f t="shared" si="0"/>
        <v>6245000</v>
      </c>
      <c r="M8" s="54">
        <f t="shared" si="1"/>
        <v>0</v>
      </c>
      <c r="N8" s="55">
        <f t="shared" si="1"/>
        <v>0</v>
      </c>
      <c r="O8" s="68">
        <f t="shared" si="2"/>
        <v>0</v>
      </c>
      <c r="P8" s="90">
        <f t="shared" ref="P8:P11" si="5">O8</f>
        <v>0</v>
      </c>
    </row>
    <row r="9" spans="1:16" ht="16.5" customHeight="1" x14ac:dyDescent="0.25">
      <c r="A9" s="1">
        <v>3</v>
      </c>
      <c r="B9" s="58" t="s">
        <v>7</v>
      </c>
      <c r="C9" s="59">
        <v>2997000</v>
      </c>
      <c r="D9" s="60">
        <v>999000</v>
      </c>
      <c r="E9" s="59">
        <v>7000000</v>
      </c>
      <c r="F9" s="60">
        <v>3000000</v>
      </c>
      <c r="G9" s="59">
        <f t="shared" si="3"/>
        <v>9997000</v>
      </c>
      <c r="H9" s="61">
        <f t="shared" si="3"/>
        <v>3999000</v>
      </c>
      <c r="I9" s="62">
        <f t="shared" si="4"/>
        <v>13996000</v>
      </c>
      <c r="J9" s="63">
        <v>9997000</v>
      </c>
      <c r="K9" s="64">
        <v>3999000</v>
      </c>
      <c r="L9" s="65">
        <f t="shared" si="0"/>
        <v>13996000</v>
      </c>
      <c r="M9" s="66">
        <f t="shared" si="1"/>
        <v>0</v>
      </c>
      <c r="N9" s="67">
        <f t="shared" si="1"/>
        <v>0</v>
      </c>
      <c r="O9" s="89">
        <f t="shared" si="2"/>
        <v>0</v>
      </c>
      <c r="P9" s="90">
        <f t="shared" si="5"/>
        <v>0</v>
      </c>
    </row>
    <row r="10" spans="1:16" ht="15.75" x14ac:dyDescent="0.25">
      <c r="A10" s="2">
        <v>4</v>
      </c>
      <c r="B10" s="56" t="s">
        <v>8</v>
      </c>
      <c r="C10" s="48">
        <v>2292000</v>
      </c>
      <c r="D10" s="57">
        <v>765000</v>
      </c>
      <c r="E10" s="48">
        <v>7000000</v>
      </c>
      <c r="F10" s="57">
        <v>3000000</v>
      </c>
      <c r="G10" s="48">
        <f t="shared" si="3"/>
        <v>9292000</v>
      </c>
      <c r="H10" s="49">
        <f t="shared" si="3"/>
        <v>3765000</v>
      </c>
      <c r="I10" s="50">
        <f t="shared" si="4"/>
        <v>13057000</v>
      </c>
      <c r="J10" s="51">
        <v>9292000</v>
      </c>
      <c r="K10" s="52">
        <v>3765000</v>
      </c>
      <c r="L10" s="65">
        <f t="shared" si="0"/>
        <v>13057000</v>
      </c>
      <c r="M10" s="66">
        <f t="shared" ref="M10" si="6">G10-J10</f>
        <v>0</v>
      </c>
      <c r="N10" s="67">
        <f t="shared" ref="N10" si="7">H10-K10</f>
        <v>0</v>
      </c>
      <c r="O10" s="89">
        <f t="shared" si="2"/>
        <v>0</v>
      </c>
      <c r="P10" s="90">
        <f t="shared" si="5"/>
        <v>0</v>
      </c>
    </row>
    <row r="11" spans="1:16" ht="15.75" x14ac:dyDescent="0.25">
      <c r="A11" s="1">
        <v>5</v>
      </c>
      <c r="B11" s="56" t="s">
        <v>9</v>
      </c>
      <c r="C11" s="48">
        <v>3321000</v>
      </c>
      <c r="D11" s="57">
        <v>1107000</v>
      </c>
      <c r="E11" s="48">
        <v>8000000</v>
      </c>
      <c r="F11" s="57">
        <v>3000000</v>
      </c>
      <c r="G11" s="48">
        <f t="shared" si="3"/>
        <v>11321000</v>
      </c>
      <c r="H11" s="49">
        <f t="shared" si="3"/>
        <v>4107000</v>
      </c>
      <c r="I11" s="50">
        <f t="shared" si="4"/>
        <v>15428000</v>
      </c>
      <c r="J11" s="51">
        <v>11321000</v>
      </c>
      <c r="K11" s="52">
        <v>4107000</v>
      </c>
      <c r="L11" s="68">
        <f t="shared" si="0"/>
        <v>15428000</v>
      </c>
      <c r="M11" s="54">
        <f t="shared" ref="M11:N17" si="8">G11-J11</f>
        <v>0</v>
      </c>
      <c r="N11" s="55">
        <f t="shared" si="8"/>
        <v>0</v>
      </c>
      <c r="O11" s="68">
        <f t="shared" si="2"/>
        <v>0</v>
      </c>
      <c r="P11" s="91">
        <f t="shared" si="5"/>
        <v>0</v>
      </c>
    </row>
    <row r="12" spans="1:16" s="8" customFormat="1" ht="15.75" x14ac:dyDescent="0.25">
      <c r="A12" s="2">
        <v>6</v>
      </c>
      <c r="B12" s="56" t="s">
        <v>10</v>
      </c>
      <c r="C12" s="48">
        <v>3714000</v>
      </c>
      <c r="D12" s="57">
        <v>1239000</v>
      </c>
      <c r="E12" s="48">
        <v>10000000</v>
      </c>
      <c r="F12" s="57">
        <v>3000000</v>
      </c>
      <c r="G12" s="48">
        <f t="shared" si="3"/>
        <v>13714000</v>
      </c>
      <c r="H12" s="49">
        <f t="shared" si="3"/>
        <v>4239000</v>
      </c>
      <c r="I12" s="50">
        <f t="shared" si="4"/>
        <v>17953000</v>
      </c>
      <c r="J12" s="51">
        <v>13713000</v>
      </c>
      <c r="K12" s="57">
        <v>4239000</v>
      </c>
      <c r="L12" s="68">
        <f t="shared" si="0"/>
        <v>17952000</v>
      </c>
      <c r="M12" s="54">
        <f t="shared" si="8"/>
        <v>1000</v>
      </c>
      <c r="N12" s="55">
        <f t="shared" si="8"/>
        <v>0</v>
      </c>
      <c r="O12" s="68">
        <f t="shared" si="2"/>
        <v>1000</v>
      </c>
      <c r="P12" s="92">
        <f>M12-1000</f>
        <v>0</v>
      </c>
    </row>
    <row r="13" spans="1:16" ht="15.75" x14ac:dyDescent="0.25">
      <c r="A13" s="1">
        <v>7</v>
      </c>
      <c r="B13" s="56" t="s">
        <v>11</v>
      </c>
      <c r="C13" s="48">
        <v>3600000</v>
      </c>
      <c r="D13" s="57">
        <v>1200000</v>
      </c>
      <c r="E13" s="48">
        <v>8000000</v>
      </c>
      <c r="F13" s="57">
        <v>3000000</v>
      </c>
      <c r="G13" s="48">
        <f t="shared" si="3"/>
        <v>11600000</v>
      </c>
      <c r="H13" s="49">
        <f t="shared" si="3"/>
        <v>4200000</v>
      </c>
      <c r="I13" s="50">
        <f t="shared" si="4"/>
        <v>15800000</v>
      </c>
      <c r="J13" s="51">
        <v>11600000</v>
      </c>
      <c r="K13" s="52">
        <v>4200000</v>
      </c>
      <c r="L13" s="53">
        <f t="shared" si="0"/>
        <v>15800000</v>
      </c>
      <c r="M13" s="54">
        <f t="shared" si="8"/>
        <v>0</v>
      </c>
      <c r="N13" s="55">
        <f t="shared" si="8"/>
        <v>0</v>
      </c>
      <c r="O13" s="68">
        <f t="shared" si="2"/>
        <v>0</v>
      </c>
      <c r="P13" s="93">
        <f>O13</f>
        <v>0</v>
      </c>
    </row>
    <row r="14" spans="1:16" ht="15.75" x14ac:dyDescent="0.25">
      <c r="A14" s="2">
        <v>8</v>
      </c>
      <c r="B14" s="56" t="s">
        <v>12</v>
      </c>
      <c r="C14" s="48">
        <v>2097000</v>
      </c>
      <c r="D14" s="57">
        <v>699000</v>
      </c>
      <c r="E14" s="48">
        <v>10000000</v>
      </c>
      <c r="F14" s="57">
        <v>5000000</v>
      </c>
      <c r="G14" s="48">
        <f t="shared" si="3"/>
        <v>12097000</v>
      </c>
      <c r="H14" s="49">
        <f t="shared" si="3"/>
        <v>5699000</v>
      </c>
      <c r="I14" s="50">
        <f t="shared" si="4"/>
        <v>17796000</v>
      </c>
      <c r="J14" s="51">
        <v>12097000</v>
      </c>
      <c r="K14" s="52">
        <v>5699000</v>
      </c>
      <c r="L14" s="53">
        <f t="shared" si="0"/>
        <v>17796000</v>
      </c>
      <c r="M14" s="54">
        <f t="shared" si="8"/>
        <v>0</v>
      </c>
      <c r="N14" s="55">
        <f t="shared" si="8"/>
        <v>0</v>
      </c>
      <c r="O14" s="68">
        <f t="shared" si="2"/>
        <v>0</v>
      </c>
      <c r="P14" s="90">
        <f t="shared" ref="P14:P28" si="9">O14</f>
        <v>0</v>
      </c>
    </row>
    <row r="15" spans="1:16" s="8" customFormat="1" ht="15.75" x14ac:dyDescent="0.25">
      <c r="A15" s="31">
        <v>9</v>
      </c>
      <c r="B15" s="56" t="s">
        <v>13</v>
      </c>
      <c r="C15" s="48">
        <v>4161000</v>
      </c>
      <c r="D15" s="57">
        <v>1386000</v>
      </c>
      <c r="E15" s="48">
        <v>12000000</v>
      </c>
      <c r="F15" s="57">
        <v>4000000</v>
      </c>
      <c r="G15" s="48">
        <f t="shared" si="3"/>
        <v>16161000</v>
      </c>
      <c r="H15" s="49">
        <f t="shared" si="3"/>
        <v>5386000</v>
      </c>
      <c r="I15" s="50">
        <f t="shared" si="4"/>
        <v>21547000</v>
      </c>
      <c r="J15" s="51">
        <v>16161000</v>
      </c>
      <c r="K15" s="52">
        <v>5386000</v>
      </c>
      <c r="L15" s="53">
        <f t="shared" si="0"/>
        <v>21547000</v>
      </c>
      <c r="M15" s="51">
        <f t="shared" si="8"/>
        <v>0</v>
      </c>
      <c r="N15" s="52">
        <f t="shared" si="8"/>
        <v>0</v>
      </c>
      <c r="O15" s="53">
        <f t="shared" si="2"/>
        <v>0</v>
      </c>
      <c r="P15" s="90">
        <f t="shared" si="9"/>
        <v>0</v>
      </c>
    </row>
    <row r="16" spans="1:16" ht="30.75" customHeight="1" x14ac:dyDescent="0.25">
      <c r="A16" s="2">
        <v>10</v>
      </c>
      <c r="B16" s="56" t="s">
        <v>51</v>
      </c>
      <c r="C16" s="69">
        <v>5934000</v>
      </c>
      <c r="D16" s="70">
        <v>1977000</v>
      </c>
      <c r="E16" s="69">
        <v>12000000</v>
      </c>
      <c r="F16" s="70">
        <v>4000000</v>
      </c>
      <c r="G16" s="69">
        <f t="shared" si="3"/>
        <v>17934000</v>
      </c>
      <c r="H16" s="71">
        <f t="shared" si="3"/>
        <v>5977000</v>
      </c>
      <c r="I16" s="72">
        <f t="shared" si="4"/>
        <v>23911000</v>
      </c>
      <c r="J16" s="73">
        <v>17934000</v>
      </c>
      <c r="K16" s="74">
        <v>5977000</v>
      </c>
      <c r="L16" s="75">
        <f t="shared" si="0"/>
        <v>23911000</v>
      </c>
      <c r="M16" s="73">
        <f t="shared" si="8"/>
        <v>0</v>
      </c>
      <c r="N16" s="74">
        <f t="shared" si="8"/>
        <v>0</v>
      </c>
      <c r="O16" s="75">
        <f t="shared" si="2"/>
        <v>0</v>
      </c>
      <c r="P16" s="90">
        <f t="shared" si="9"/>
        <v>0</v>
      </c>
    </row>
    <row r="17" spans="1:19" ht="15.75" x14ac:dyDescent="0.25">
      <c r="A17" s="1">
        <v>11</v>
      </c>
      <c r="B17" s="56" t="s">
        <v>14</v>
      </c>
      <c r="C17" s="48">
        <f>4533000+928500</f>
        <v>5461500</v>
      </c>
      <c r="D17" s="57">
        <f>1512000+2590000</f>
        <v>4102000</v>
      </c>
      <c r="E17" s="48">
        <v>14000000</v>
      </c>
      <c r="F17" s="57">
        <v>5000000</v>
      </c>
      <c r="G17" s="48">
        <f t="shared" si="3"/>
        <v>19461500</v>
      </c>
      <c r="H17" s="49">
        <f t="shared" si="3"/>
        <v>9102000</v>
      </c>
      <c r="I17" s="50">
        <f t="shared" si="4"/>
        <v>28563500</v>
      </c>
      <c r="J17" s="73">
        <v>19461500</v>
      </c>
      <c r="K17" s="74">
        <v>9102000</v>
      </c>
      <c r="L17" s="75">
        <f t="shared" si="0"/>
        <v>28563500</v>
      </c>
      <c r="M17" s="73">
        <f t="shared" si="8"/>
        <v>0</v>
      </c>
      <c r="N17" s="74">
        <f t="shared" si="8"/>
        <v>0</v>
      </c>
      <c r="O17" s="75">
        <f t="shared" si="2"/>
        <v>0</v>
      </c>
      <c r="P17" s="90">
        <f t="shared" si="9"/>
        <v>0</v>
      </c>
    </row>
    <row r="18" spans="1:19" ht="15.75" x14ac:dyDescent="0.25">
      <c r="A18" s="2">
        <v>12</v>
      </c>
      <c r="B18" s="56" t="s">
        <v>15</v>
      </c>
      <c r="C18" s="48">
        <v>3237000</v>
      </c>
      <c r="D18" s="57">
        <v>1080000</v>
      </c>
      <c r="E18" s="48">
        <v>5000000</v>
      </c>
      <c r="F18" s="57">
        <v>2000000</v>
      </c>
      <c r="G18" s="48">
        <f t="shared" si="3"/>
        <v>8237000</v>
      </c>
      <c r="H18" s="49">
        <f t="shared" si="3"/>
        <v>3080000</v>
      </c>
      <c r="I18" s="50">
        <f t="shared" si="4"/>
        <v>11317000</v>
      </c>
      <c r="J18" s="51">
        <v>8237000</v>
      </c>
      <c r="K18" s="52">
        <v>3080000</v>
      </c>
      <c r="L18" s="75">
        <f t="shared" ref="L18" si="10">J18+K18</f>
        <v>11317000</v>
      </c>
      <c r="M18" s="73">
        <f t="shared" ref="M18" si="11">G18-J18</f>
        <v>0</v>
      </c>
      <c r="N18" s="74">
        <f t="shared" ref="N18" si="12">H18-K18</f>
        <v>0</v>
      </c>
      <c r="O18" s="75">
        <f t="shared" ref="O18" si="13">M18+N18</f>
        <v>0</v>
      </c>
      <c r="P18" s="90">
        <f t="shared" si="9"/>
        <v>0</v>
      </c>
    </row>
    <row r="19" spans="1:19" ht="15" customHeight="1" x14ac:dyDescent="0.25">
      <c r="A19" s="1">
        <v>13</v>
      </c>
      <c r="B19" s="56" t="s">
        <v>16</v>
      </c>
      <c r="C19" s="48">
        <v>2127000</v>
      </c>
      <c r="D19" s="57">
        <v>708000</v>
      </c>
      <c r="E19" s="48">
        <v>5000000</v>
      </c>
      <c r="F19" s="57">
        <v>2000000</v>
      </c>
      <c r="G19" s="48">
        <f t="shared" si="3"/>
        <v>7127000</v>
      </c>
      <c r="H19" s="49">
        <f t="shared" si="3"/>
        <v>2708000</v>
      </c>
      <c r="I19" s="50">
        <f t="shared" si="4"/>
        <v>9835000</v>
      </c>
      <c r="J19" s="76">
        <v>7127000</v>
      </c>
      <c r="K19" s="77">
        <v>2708000</v>
      </c>
      <c r="L19" s="78">
        <f>J19+K19</f>
        <v>9835000</v>
      </c>
      <c r="M19" s="54">
        <f t="shared" ref="M19:N21" si="14">G19-J19</f>
        <v>0</v>
      </c>
      <c r="N19" s="55">
        <f t="shared" si="14"/>
        <v>0</v>
      </c>
      <c r="O19" s="68">
        <f>M19+N19</f>
        <v>0</v>
      </c>
      <c r="P19" s="90">
        <f t="shared" si="9"/>
        <v>0</v>
      </c>
    </row>
    <row r="20" spans="1:19" ht="15" customHeight="1" x14ac:dyDescent="0.25">
      <c r="A20" s="2">
        <v>14</v>
      </c>
      <c r="B20" s="56" t="s">
        <v>17</v>
      </c>
      <c r="C20" s="48">
        <v>1503000</v>
      </c>
      <c r="D20" s="57">
        <v>501000</v>
      </c>
      <c r="E20" s="48">
        <v>7000000</v>
      </c>
      <c r="F20" s="57">
        <v>3000000</v>
      </c>
      <c r="G20" s="48">
        <f t="shared" si="3"/>
        <v>8503000</v>
      </c>
      <c r="H20" s="49">
        <f t="shared" si="3"/>
        <v>3501000</v>
      </c>
      <c r="I20" s="50">
        <f t="shared" si="4"/>
        <v>12004000</v>
      </c>
      <c r="J20" s="51">
        <v>8503000</v>
      </c>
      <c r="K20" s="52">
        <v>3501000</v>
      </c>
      <c r="L20" s="53">
        <f>J20+K20</f>
        <v>12004000</v>
      </c>
      <c r="M20" s="54">
        <f t="shared" si="14"/>
        <v>0</v>
      </c>
      <c r="N20" s="55">
        <f t="shared" si="14"/>
        <v>0</v>
      </c>
      <c r="O20" s="68">
        <f>M20+N20</f>
        <v>0</v>
      </c>
      <c r="P20" s="90">
        <f t="shared" si="9"/>
        <v>0</v>
      </c>
    </row>
    <row r="21" spans="1:19" ht="14.25" customHeight="1" x14ac:dyDescent="0.25">
      <c r="A21" s="1">
        <v>15</v>
      </c>
      <c r="B21" s="56" t="s">
        <v>18</v>
      </c>
      <c r="C21" s="48">
        <v>1827000</v>
      </c>
      <c r="D21" s="57">
        <v>609000</v>
      </c>
      <c r="E21" s="48">
        <v>5000000</v>
      </c>
      <c r="F21" s="57">
        <v>2000000</v>
      </c>
      <c r="G21" s="48">
        <f t="shared" si="3"/>
        <v>6827000</v>
      </c>
      <c r="H21" s="49">
        <f t="shared" si="3"/>
        <v>2609000</v>
      </c>
      <c r="I21" s="50">
        <f t="shared" si="4"/>
        <v>9436000</v>
      </c>
      <c r="J21" s="51">
        <v>6827000</v>
      </c>
      <c r="K21" s="52">
        <v>2609000</v>
      </c>
      <c r="L21" s="68">
        <f>J21+K21</f>
        <v>9436000</v>
      </c>
      <c r="M21" s="54">
        <f t="shared" si="14"/>
        <v>0</v>
      </c>
      <c r="N21" s="55">
        <f t="shared" si="14"/>
        <v>0</v>
      </c>
      <c r="O21" s="68">
        <f>M21+N21</f>
        <v>0</v>
      </c>
      <c r="P21" s="90">
        <f t="shared" si="9"/>
        <v>0</v>
      </c>
    </row>
    <row r="22" spans="1:19" ht="15.75" x14ac:dyDescent="0.25">
      <c r="A22" s="2">
        <v>16</v>
      </c>
      <c r="B22" s="56" t="s">
        <v>19</v>
      </c>
      <c r="C22" s="48">
        <v>3093000</v>
      </c>
      <c r="D22" s="57">
        <v>1032000</v>
      </c>
      <c r="E22" s="48">
        <v>10000000</v>
      </c>
      <c r="F22" s="57">
        <v>4000000</v>
      </c>
      <c r="G22" s="48">
        <f t="shared" si="3"/>
        <v>13093000</v>
      </c>
      <c r="H22" s="49">
        <f t="shared" si="3"/>
        <v>5032000</v>
      </c>
      <c r="I22" s="50">
        <f t="shared" si="4"/>
        <v>18125000</v>
      </c>
      <c r="J22" s="51">
        <v>13093000</v>
      </c>
      <c r="K22" s="52">
        <v>5032000</v>
      </c>
      <c r="L22" s="68">
        <f>J22+K22</f>
        <v>18125000</v>
      </c>
      <c r="M22" s="54">
        <f t="shared" ref="M22" si="15">G22-J22</f>
        <v>0</v>
      </c>
      <c r="N22" s="55">
        <f t="shared" ref="N22" si="16">H22-K22</f>
        <v>0</v>
      </c>
      <c r="O22" s="68">
        <f>M22+N22</f>
        <v>0</v>
      </c>
      <c r="P22" s="90">
        <f t="shared" si="9"/>
        <v>0</v>
      </c>
    </row>
    <row r="23" spans="1:19" ht="15.75" x14ac:dyDescent="0.25">
      <c r="A23" s="1">
        <v>17</v>
      </c>
      <c r="B23" s="56" t="s">
        <v>20</v>
      </c>
      <c r="C23" s="48">
        <v>1815000</v>
      </c>
      <c r="D23" s="57">
        <v>606000</v>
      </c>
      <c r="E23" s="48">
        <v>7500000</v>
      </c>
      <c r="F23" s="57">
        <v>3000000</v>
      </c>
      <c r="G23" s="48">
        <f t="shared" si="3"/>
        <v>9315000</v>
      </c>
      <c r="H23" s="49">
        <f t="shared" si="3"/>
        <v>3606000</v>
      </c>
      <c r="I23" s="50">
        <f t="shared" si="4"/>
        <v>12921000</v>
      </c>
      <c r="J23" s="54">
        <v>9315000</v>
      </c>
      <c r="K23" s="52">
        <v>3606000</v>
      </c>
      <c r="L23" s="68">
        <f t="shared" ref="L23:L30" si="17">J23+K23</f>
        <v>12921000</v>
      </c>
      <c r="M23" s="54">
        <f t="shared" ref="M23:N27" si="18">G23-J23</f>
        <v>0</v>
      </c>
      <c r="N23" s="55">
        <f t="shared" si="18"/>
        <v>0</v>
      </c>
      <c r="O23" s="68">
        <f t="shared" ref="O23:O30" si="19">M23+N23</f>
        <v>0</v>
      </c>
      <c r="P23" s="90">
        <f t="shared" si="9"/>
        <v>0</v>
      </c>
    </row>
    <row r="24" spans="1:19" ht="15.75" x14ac:dyDescent="0.25">
      <c r="A24" s="2">
        <v>18</v>
      </c>
      <c r="B24" s="56" t="s">
        <v>21</v>
      </c>
      <c r="C24" s="48">
        <v>1971000</v>
      </c>
      <c r="D24" s="57">
        <v>657000</v>
      </c>
      <c r="E24" s="48">
        <v>7000000</v>
      </c>
      <c r="F24" s="57">
        <v>3000000</v>
      </c>
      <c r="G24" s="48">
        <f t="shared" si="3"/>
        <v>8971000</v>
      </c>
      <c r="H24" s="49">
        <f t="shared" si="3"/>
        <v>3657000</v>
      </c>
      <c r="I24" s="50">
        <f t="shared" si="4"/>
        <v>12628000</v>
      </c>
      <c r="J24" s="76">
        <v>8971000</v>
      </c>
      <c r="K24" s="77">
        <v>3657000</v>
      </c>
      <c r="L24" s="68">
        <f t="shared" si="17"/>
        <v>12628000</v>
      </c>
      <c r="M24" s="54">
        <f t="shared" si="18"/>
        <v>0</v>
      </c>
      <c r="N24" s="55">
        <f t="shared" si="18"/>
        <v>0</v>
      </c>
      <c r="O24" s="68">
        <f t="shared" si="19"/>
        <v>0</v>
      </c>
      <c r="P24" s="90">
        <f t="shared" si="9"/>
        <v>0</v>
      </c>
    </row>
    <row r="25" spans="1:19" ht="15.75" x14ac:dyDescent="0.25">
      <c r="A25" s="1">
        <v>19</v>
      </c>
      <c r="B25" s="56" t="s">
        <v>22</v>
      </c>
      <c r="C25" s="48">
        <v>1422000</v>
      </c>
      <c r="D25" s="57">
        <v>474000</v>
      </c>
      <c r="E25" s="48">
        <v>5000000</v>
      </c>
      <c r="F25" s="57">
        <v>2000000</v>
      </c>
      <c r="G25" s="48">
        <f t="shared" si="3"/>
        <v>6422000</v>
      </c>
      <c r="H25" s="49">
        <f t="shared" si="3"/>
        <v>2474000</v>
      </c>
      <c r="I25" s="50">
        <f t="shared" si="4"/>
        <v>8896000</v>
      </c>
      <c r="J25" s="51">
        <v>6422000</v>
      </c>
      <c r="K25" s="52">
        <v>2474000</v>
      </c>
      <c r="L25" s="53">
        <f t="shared" si="17"/>
        <v>8896000</v>
      </c>
      <c r="M25" s="54">
        <f t="shared" si="18"/>
        <v>0</v>
      </c>
      <c r="N25" s="55">
        <f t="shared" si="18"/>
        <v>0</v>
      </c>
      <c r="O25" s="68">
        <f t="shared" si="19"/>
        <v>0</v>
      </c>
      <c r="P25" s="90">
        <f t="shared" si="9"/>
        <v>0</v>
      </c>
    </row>
    <row r="26" spans="1:19" ht="15.75" x14ac:dyDescent="0.25">
      <c r="A26" s="2">
        <v>20</v>
      </c>
      <c r="B26" s="56" t="s">
        <v>23</v>
      </c>
      <c r="C26" s="48">
        <v>2190000</v>
      </c>
      <c r="D26" s="57">
        <v>729000</v>
      </c>
      <c r="E26" s="48">
        <v>10000000</v>
      </c>
      <c r="F26" s="57">
        <v>4000000</v>
      </c>
      <c r="G26" s="48">
        <f t="shared" si="3"/>
        <v>12190000</v>
      </c>
      <c r="H26" s="49">
        <f t="shared" si="3"/>
        <v>4729000</v>
      </c>
      <c r="I26" s="50">
        <f t="shared" si="4"/>
        <v>16919000</v>
      </c>
      <c r="J26" s="76">
        <v>12190000</v>
      </c>
      <c r="K26" s="77">
        <v>4729000</v>
      </c>
      <c r="L26" s="78">
        <f t="shared" si="17"/>
        <v>16919000</v>
      </c>
      <c r="M26" s="54">
        <f t="shared" si="18"/>
        <v>0</v>
      </c>
      <c r="N26" s="55">
        <f t="shared" si="18"/>
        <v>0</v>
      </c>
      <c r="O26" s="68">
        <f t="shared" si="19"/>
        <v>0</v>
      </c>
      <c r="P26" s="90">
        <f t="shared" si="9"/>
        <v>0</v>
      </c>
    </row>
    <row r="27" spans="1:19" ht="15.75" x14ac:dyDescent="0.25">
      <c r="A27" s="1">
        <v>21</v>
      </c>
      <c r="B27" s="56" t="s">
        <v>24</v>
      </c>
      <c r="C27" s="48">
        <v>4875000</v>
      </c>
      <c r="D27" s="57">
        <v>1626000</v>
      </c>
      <c r="E27" s="48">
        <v>11000000</v>
      </c>
      <c r="F27" s="57">
        <v>4000000</v>
      </c>
      <c r="G27" s="48">
        <f t="shared" si="3"/>
        <v>15875000</v>
      </c>
      <c r="H27" s="49">
        <f t="shared" si="3"/>
        <v>5626000</v>
      </c>
      <c r="I27" s="50">
        <f t="shared" si="4"/>
        <v>21501000</v>
      </c>
      <c r="J27" s="76">
        <v>15875000</v>
      </c>
      <c r="K27" s="77">
        <v>5626000</v>
      </c>
      <c r="L27" s="78">
        <f t="shared" si="17"/>
        <v>21501000</v>
      </c>
      <c r="M27" s="54">
        <f t="shared" si="18"/>
        <v>0</v>
      </c>
      <c r="N27" s="55">
        <f t="shared" si="18"/>
        <v>0</v>
      </c>
      <c r="O27" s="68">
        <f t="shared" si="19"/>
        <v>0</v>
      </c>
      <c r="P27" s="90">
        <f t="shared" si="9"/>
        <v>0</v>
      </c>
    </row>
    <row r="28" spans="1:19" ht="15.75" x14ac:dyDescent="0.25">
      <c r="A28" s="2">
        <v>22</v>
      </c>
      <c r="B28" s="79" t="s">
        <v>25</v>
      </c>
      <c r="C28" s="48">
        <v>2076000</v>
      </c>
      <c r="D28" s="57">
        <v>693000</v>
      </c>
      <c r="E28" s="48">
        <v>5000000</v>
      </c>
      <c r="F28" s="57">
        <v>2000000</v>
      </c>
      <c r="G28" s="48">
        <f t="shared" si="3"/>
        <v>7076000</v>
      </c>
      <c r="H28" s="49">
        <f t="shared" si="3"/>
        <v>2693000</v>
      </c>
      <c r="I28" s="50">
        <f t="shared" si="4"/>
        <v>9769000</v>
      </c>
      <c r="J28" s="51">
        <v>7076000</v>
      </c>
      <c r="K28" s="52">
        <v>2693000</v>
      </c>
      <c r="L28" s="53">
        <f t="shared" si="17"/>
        <v>9769000</v>
      </c>
      <c r="M28" s="54">
        <f t="shared" ref="M28" si="20">G28-J28</f>
        <v>0</v>
      </c>
      <c r="N28" s="55">
        <f t="shared" ref="N28" si="21">H28-K28</f>
        <v>0</v>
      </c>
      <c r="O28" s="68">
        <f t="shared" si="19"/>
        <v>0</v>
      </c>
      <c r="P28" s="90">
        <f t="shared" si="9"/>
        <v>0</v>
      </c>
      <c r="Q28" s="27"/>
      <c r="R28" s="27"/>
      <c r="S28" s="27"/>
    </row>
    <row r="29" spans="1:19" ht="21.75" customHeight="1" x14ac:dyDescent="0.25">
      <c r="A29" s="1">
        <v>23</v>
      </c>
      <c r="B29" s="56" t="s">
        <v>26</v>
      </c>
      <c r="C29" s="48">
        <v>4938000</v>
      </c>
      <c r="D29" s="57">
        <v>1647000</v>
      </c>
      <c r="E29" s="48">
        <v>12000000</v>
      </c>
      <c r="F29" s="57">
        <v>4000000</v>
      </c>
      <c r="G29" s="48">
        <f t="shared" si="3"/>
        <v>16938000</v>
      </c>
      <c r="H29" s="49">
        <f t="shared" si="3"/>
        <v>5647000</v>
      </c>
      <c r="I29" s="72">
        <f t="shared" si="4"/>
        <v>22585000</v>
      </c>
      <c r="J29" s="73">
        <v>16938000</v>
      </c>
      <c r="K29" s="74">
        <v>5647000</v>
      </c>
      <c r="L29" s="75">
        <f t="shared" si="17"/>
        <v>22585000</v>
      </c>
      <c r="M29" s="73">
        <f t="shared" ref="M29:N33" si="22">G29-J29</f>
        <v>0</v>
      </c>
      <c r="N29" s="74">
        <f t="shared" si="22"/>
        <v>0</v>
      </c>
      <c r="O29" s="75">
        <f t="shared" si="19"/>
        <v>0</v>
      </c>
      <c r="P29" s="96">
        <f>O29</f>
        <v>0</v>
      </c>
    </row>
    <row r="30" spans="1:19" ht="15.75" x14ac:dyDescent="0.25">
      <c r="A30" s="2">
        <v>24</v>
      </c>
      <c r="B30" s="56" t="s">
        <v>27</v>
      </c>
      <c r="C30" s="48">
        <v>3870000</v>
      </c>
      <c r="D30" s="57">
        <v>1290000</v>
      </c>
      <c r="E30" s="48">
        <v>7000000</v>
      </c>
      <c r="F30" s="57">
        <v>3000000</v>
      </c>
      <c r="G30" s="48">
        <f t="shared" si="3"/>
        <v>10870000</v>
      </c>
      <c r="H30" s="49">
        <f t="shared" si="3"/>
        <v>4290000</v>
      </c>
      <c r="I30" s="50">
        <f t="shared" si="4"/>
        <v>15160000</v>
      </c>
      <c r="J30" s="51">
        <f>3870000+7000000</f>
        <v>10870000</v>
      </c>
      <c r="K30" s="52">
        <f>1290000+3000000</f>
        <v>4290000</v>
      </c>
      <c r="L30" s="53">
        <f t="shared" si="17"/>
        <v>15160000</v>
      </c>
      <c r="M30" s="54">
        <f t="shared" si="22"/>
        <v>0</v>
      </c>
      <c r="N30" s="55">
        <f t="shared" si="22"/>
        <v>0</v>
      </c>
      <c r="O30" s="68">
        <f t="shared" si="19"/>
        <v>0</v>
      </c>
      <c r="P30" s="96">
        <f>O30</f>
        <v>0</v>
      </c>
      <c r="Q30" s="22"/>
      <c r="R30" s="22"/>
      <c r="S30" s="22"/>
    </row>
    <row r="31" spans="1:19" ht="15.75" x14ac:dyDescent="0.25">
      <c r="A31" s="1">
        <v>25</v>
      </c>
      <c r="B31" s="56" t="s">
        <v>28</v>
      </c>
      <c r="C31" s="48">
        <v>2667000</v>
      </c>
      <c r="D31" s="57">
        <v>888000</v>
      </c>
      <c r="E31" s="48">
        <v>7000000</v>
      </c>
      <c r="F31" s="57">
        <v>3000000</v>
      </c>
      <c r="G31" s="48">
        <f t="shared" si="3"/>
        <v>9667000</v>
      </c>
      <c r="H31" s="49">
        <f t="shared" si="3"/>
        <v>3888000</v>
      </c>
      <c r="I31" s="50">
        <f t="shared" si="4"/>
        <v>13555000</v>
      </c>
      <c r="J31" s="51">
        <v>9667000</v>
      </c>
      <c r="K31" s="52">
        <v>3888000</v>
      </c>
      <c r="L31" s="53">
        <f t="shared" ref="L31" si="23">J31+K31</f>
        <v>13555000</v>
      </c>
      <c r="M31" s="54">
        <f t="shared" si="22"/>
        <v>0</v>
      </c>
      <c r="N31" s="55">
        <f t="shared" si="22"/>
        <v>0</v>
      </c>
      <c r="O31" s="68">
        <f t="shared" ref="O31" si="24">M31+N31</f>
        <v>0</v>
      </c>
      <c r="P31" s="96">
        <f t="shared" ref="P31:P38" si="25">O31</f>
        <v>0</v>
      </c>
      <c r="Q31" s="23"/>
      <c r="R31" s="23"/>
      <c r="S31" s="23"/>
    </row>
    <row r="32" spans="1:19" ht="15.75" x14ac:dyDescent="0.25">
      <c r="A32" s="2">
        <v>26</v>
      </c>
      <c r="B32" s="56" t="s">
        <v>29</v>
      </c>
      <c r="C32" s="48">
        <v>7017000</v>
      </c>
      <c r="D32" s="57">
        <v>2334000</v>
      </c>
      <c r="E32" s="48">
        <v>12000000</v>
      </c>
      <c r="F32" s="57">
        <v>4000000</v>
      </c>
      <c r="G32" s="48">
        <f t="shared" si="3"/>
        <v>19017000</v>
      </c>
      <c r="H32" s="49">
        <f t="shared" si="3"/>
        <v>6334000</v>
      </c>
      <c r="I32" s="50">
        <f t="shared" si="4"/>
        <v>25351000</v>
      </c>
      <c r="J32" s="48">
        <v>19017000</v>
      </c>
      <c r="K32" s="57">
        <v>6334000</v>
      </c>
      <c r="L32" s="68">
        <f>J32+K32</f>
        <v>25351000</v>
      </c>
      <c r="M32" s="54">
        <f t="shared" si="22"/>
        <v>0</v>
      </c>
      <c r="N32" s="55">
        <f t="shared" si="22"/>
        <v>0</v>
      </c>
      <c r="O32" s="68">
        <f>M32+N32</f>
        <v>0</v>
      </c>
      <c r="P32" s="96">
        <f t="shared" si="25"/>
        <v>0</v>
      </c>
      <c r="Q32" s="24"/>
      <c r="R32" s="24"/>
      <c r="S32" s="24"/>
    </row>
    <row r="33" spans="1:19" ht="15.75" x14ac:dyDescent="0.25">
      <c r="A33" s="1">
        <v>27</v>
      </c>
      <c r="B33" s="56" t="s">
        <v>30</v>
      </c>
      <c r="C33" s="48">
        <v>3381000</v>
      </c>
      <c r="D33" s="57">
        <v>1128000</v>
      </c>
      <c r="E33" s="48">
        <v>10000000</v>
      </c>
      <c r="F33" s="57">
        <v>4000000</v>
      </c>
      <c r="G33" s="48">
        <f t="shared" si="3"/>
        <v>13381000</v>
      </c>
      <c r="H33" s="49">
        <f t="shared" si="3"/>
        <v>5128000</v>
      </c>
      <c r="I33" s="50">
        <f t="shared" si="4"/>
        <v>18509000</v>
      </c>
      <c r="J33" s="76">
        <v>13381000</v>
      </c>
      <c r="K33" s="77">
        <v>5128000</v>
      </c>
      <c r="L33" s="68">
        <f>J33+K33</f>
        <v>18509000</v>
      </c>
      <c r="M33" s="54">
        <f t="shared" si="22"/>
        <v>0</v>
      </c>
      <c r="N33" s="55">
        <f t="shared" si="22"/>
        <v>0</v>
      </c>
      <c r="O33" s="68">
        <f>M33+N33</f>
        <v>0</v>
      </c>
      <c r="P33" s="96">
        <f t="shared" si="25"/>
        <v>0</v>
      </c>
      <c r="Q33" s="25"/>
      <c r="R33" s="25"/>
      <c r="S33" s="25"/>
    </row>
    <row r="34" spans="1:19" ht="15.75" x14ac:dyDescent="0.25">
      <c r="A34" s="2">
        <v>28</v>
      </c>
      <c r="B34" s="56" t="s">
        <v>31</v>
      </c>
      <c r="C34" s="48">
        <v>4035000</v>
      </c>
      <c r="D34" s="57">
        <v>1344000</v>
      </c>
      <c r="E34" s="48">
        <v>7000000</v>
      </c>
      <c r="F34" s="57">
        <v>3000000</v>
      </c>
      <c r="G34" s="48">
        <f t="shared" si="3"/>
        <v>11035000</v>
      </c>
      <c r="H34" s="49">
        <f t="shared" si="3"/>
        <v>4344000</v>
      </c>
      <c r="I34" s="50">
        <f t="shared" si="4"/>
        <v>15379000</v>
      </c>
      <c r="J34" s="51">
        <v>11035000</v>
      </c>
      <c r="K34" s="52">
        <v>4344000</v>
      </c>
      <c r="L34" s="68">
        <f t="shared" ref="L34:L36" si="26">J34+K34</f>
        <v>15379000</v>
      </c>
      <c r="M34" s="54">
        <f t="shared" ref="M34:M36" si="27">G34-J34</f>
        <v>0</v>
      </c>
      <c r="N34" s="55">
        <f t="shared" ref="N34:N36" si="28">H34-K34</f>
        <v>0</v>
      </c>
      <c r="O34" s="68">
        <f t="shared" ref="O34:O36" si="29">M34+N34</f>
        <v>0</v>
      </c>
      <c r="P34" s="96">
        <f t="shared" si="25"/>
        <v>0</v>
      </c>
      <c r="Q34" s="22"/>
      <c r="R34" s="22"/>
      <c r="S34" s="22"/>
    </row>
    <row r="35" spans="1:19" ht="15.75" x14ac:dyDescent="0.25">
      <c r="A35" s="1">
        <v>29</v>
      </c>
      <c r="B35" s="56" t="s">
        <v>32</v>
      </c>
      <c r="C35" s="48">
        <v>2001000</v>
      </c>
      <c r="D35" s="57">
        <v>666000</v>
      </c>
      <c r="E35" s="48">
        <v>7000000</v>
      </c>
      <c r="F35" s="57">
        <v>3000000</v>
      </c>
      <c r="G35" s="48">
        <f t="shared" si="3"/>
        <v>9001000</v>
      </c>
      <c r="H35" s="49">
        <f t="shared" si="3"/>
        <v>3666000</v>
      </c>
      <c r="I35" s="50">
        <f t="shared" si="4"/>
        <v>12667000</v>
      </c>
      <c r="J35" s="51">
        <v>9001000</v>
      </c>
      <c r="K35" s="52">
        <v>3666000</v>
      </c>
      <c r="L35" s="53">
        <f t="shared" si="26"/>
        <v>12667000</v>
      </c>
      <c r="M35" s="51">
        <f t="shared" si="27"/>
        <v>0</v>
      </c>
      <c r="N35" s="52">
        <f t="shared" si="28"/>
        <v>0</v>
      </c>
      <c r="O35" s="53">
        <f t="shared" si="29"/>
        <v>0</v>
      </c>
      <c r="P35" s="96">
        <f t="shared" si="25"/>
        <v>0</v>
      </c>
    </row>
    <row r="36" spans="1:19" ht="15.75" x14ac:dyDescent="0.25">
      <c r="A36" s="2">
        <v>30</v>
      </c>
      <c r="B36" s="56" t="s">
        <v>33</v>
      </c>
      <c r="C36" s="48">
        <v>4587000</v>
      </c>
      <c r="D36" s="57">
        <v>1530000</v>
      </c>
      <c r="E36" s="48">
        <v>7000000</v>
      </c>
      <c r="F36" s="57">
        <v>3000000</v>
      </c>
      <c r="G36" s="48">
        <f t="shared" si="3"/>
        <v>11587000</v>
      </c>
      <c r="H36" s="49">
        <f t="shared" si="3"/>
        <v>4530000</v>
      </c>
      <c r="I36" s="50">
        <f t="shared" si="4"/>
        <v>16117000</v>
      </c>
      <c r="J36" s="51">
        <v>11587000</v>
      </c>
      <c r="K36" s="52">
        <v>4530000</v>
      </c>
      <c r="L36" s="53">
        <f t="shared" si="26"/>
        <v>16117000</v>
      </c>
      <c r="M36" s="51">
        <f t="shared" si="27"/>
        <v>0</v>
      </c>
      <c r="N36" s="52">
        <f t="shared" si="28"/>
        <v>0</v>
      </c>
      <c r="O36" s="53">
        <f t="shared" si="29"/>
        <v>0</v>
      </c>
      <c r="P36" s="96">
        <f t="shared" si="25"/>
        <v>0</v>
      </c>
    </row>
    <row r="37" spans="1:19" ht="15.75" x14ac:dyDescent="0.25">
      <c r="A37" s="1">
        <v>31</v>
      </c>
      <c r="B37" s="56" t="s">
        <v>34</v>
      </c>
      <c r="C37" s="48">
        <v>4596000</v>
      </c>
      <c r="D37" s="57">
        <v>1533000</v>
      </c>
      <c r="E37" s="48">
        <v>10000000</v>
      </c>
      <c r="F37" s="57">
        <v>3000000</v>
      </c>
      <c r="G37" s="48">
        <f t="shared" si="3"/>
        <v>14596000</v>
      </c>
      <c r="H37" s="49">
        <f t="shared" si="3"/>
        <v>4533000</v>
      </c>
      <c r="I37" s="50">
        <f t="shared" si="4"/>
        <v>19129000</v>
      </c>
      <c r="J37" s="51">
        <v>14596000</v>
      </c>
      <c r="K37" s="52">
        <v>4533000</v>
      </c>
      <c r="L37" s="53">
        <f>J37+K37</f>
        <v>19129000</v>
      </c>
      <c r="M37" s="54">
        <f t="shared" ref="M37:N39" si="30">C37+E37-J37</f>
        <v>0</v>
      </c>
      <c r="N37" s="55">
        <f t="shared" si="30"/>
        <v>0</v>
      </c>
      <c r="O37" s="68">
        <f>M37+N37</f>
        <v>0</v>
      </c>
      <c r="P37" s="96">
        <f t="shared" si="25"/>
        <v>0</v>
      </c>
      <c r="Q37" s="43"/>
      <c r="R37" s="43"/>
      <c r="S37" s="43"/>
    </row>
    <row r="38" spans="1:19" ht="15.75" x14ac:dyDescent="0.25">
      <c r="A38" s="2">
        <v>32</v>
      </c>
      <c r="B38" s="56" t="s">
        <v>35</v>
      </c>
      <c r="C38" s="48">
        <v>1080000</v>
      </c>
      <c r="D38" s="57">
        <v>360000</v>
      </c>
      <c r="E38" s="48">
        <v>7000000</v>
      </c>
      <c r="F38" s="57">
        <v>3000000</v>
      </c>
      <c r="G38" s="48">
        <f t="shared" si="3"/>
        <v>8080000</v>
      </c>
      <c r="H38" s="49">
        <f t="shared" si="3"/>
        <v>3360000</v>
      </c>
      <c r="I38" s="50">
        <f t="shared" si="4"/>
        <v>11440000</v>
      </c>
      <c r="J38" s="76">
        <v>8080000</v>
      </c>
      <c r="K38" s="77">
        <v>3360000</v>
      </c>
      <c r="L38" s="78">
        <f>J38+K38</f>
        <v>11440000</v>
      </c>
      <c r="M38" s="54">
        <f t="shared" si="30"/>
        <v>0</v>
      </c>
      <c r="N38" s="55">
        <f t="shared" si="30"/>
        <v>0</v>
      </c>
      <c r="O38" s="68">
        <f>M38+N38</f>
        <v>0</v>
      </c>
      <c r="P38" s="96">
        <f t="shared" si="25"/>
        <v>0</v>
      </c>
      <c r="Q38" s="43"/>
      <c r="R38" s="43"/>
      <c r="S38" s="43"/>
    </row>
    <row r="39" spans="1:19" s="8" customFormat="1" ht="15.75" x14ac:dyDescent="0.25">
      <c r="A39" s="1">
        <v>33</v>
      </c>
      <c r="B39" s="56" t="s">
        <v>36</v>
      </c>
      <c r="C39" s="48">
        <v>705000</v>
      </c>
      <c r="D39" s="57">
        <v>234000</v>
      </c>
      <c r="E39" s="48">
        <v>7000000</v>
      </c>
      <c r="F39" s="57">
        <v>3000000</v>
      </c>
      <c r="G39" s="48">
        <f t="shared" si="3"/>
        <v>7705000</v>
      </c>
      <c r="H39" s="49">
        <f t="shared" si="3"/>
        <v>3234000</v>
      </c>
      <c r="I39" s="50">
        <f t="shared" si="4"/>
        <v>10939000</v>
      </c>
      <c r="J39" s="51">
        <v>7704000</v>
      </c>
      <c r="K39" s="77">
        <v>3234000</v>
      </c>
      <c r="L39" s="78">
        <f>J39+K39</f>
        <v>10938000</v>
      </c>
      <c r="M39" s="54">
        <f t="shared" si="30"/>
        <v>1000</v>
      </c>
      <c r="N39" s="55">
        <f t="shared" si="30"/>
        <v>0</v>
      </c>
      <c r="O39" s="68">
        <f>M39+N39</f>
        <v>1000</v>
      </c>
      <c r="P39" s="97">
        <f>M39-1000</f>
        <v>0</v>
      </c>
      <c r="Q39" s="43"/>
      <c r="R39" s="43"/>
      <c r="S39" s="43"/>
    </row>
    <row r="40" spans="1:19" ht="15.75" x14ac:dyDescent="0.25">
      <c r="A40" s="2">
        <v>34</v>
      </c>
      <c r="B40" s="56" t="s">
        <v>37</v>
      </c>
      <c r="C40" s="48">
        <v>3705000</v>
      </c>
      <c r="D40" s="57">
        <v>1236000</v>
      </c>
      <c r="E40" s="48">
        <v>10000000</v>
      </c>
      <c r="F40" s="57">
        <v>3000000</v>
      </c>
      <c r="G40" s="48">
        <f t="shared" si="3"/>
        <v>13705000</v>
      </c>
      <c r="H40" s="49">
        <f t="shared" si="3"/>
        <v>4236000</v>
      </c>
      <c r="I40" s="50">
        <f t="shared" si="4"/>
        <v>17941000</v>
      </c>
      <c r="J40" s="51">
        <v>13705000</v>
      </c>
      <c r="K40" s="52">
        <v>4236000</v>
      </c>
      <c r="L40" s="53">
        <f t="shared" ref="L40" si="31">J40+K40</f>
        <v>17941000</v>
      </c>
      <c r="M40" s="54">
        <f t="shared" ref="M40" si="32">C40+E40-J40</f>
        <v>0</v>
      </c>
      <c r="N40" s="55">
        <f t="shared" ref="N40" si="33">D40+F40-K40</f>
        <v>0</v>
      </c>
      <c r="O40" s="68">
        <f t="shared" ref="O40" si="34">M40+N40</f>
        <v>0</v>
      </c>
      <c r="P40" s="97">
        <f>O40</f>
        <v>0</v>
      </c>
      <c r="Q40" s="43"/>
      <c r="R40" s="43"/>
      <c r="S40" s="43"/>
    </row>
    <row r="41" spans="1:19" ht="15.75" x14ac:dyDescent="0.25">
      <c r="A41" s="1">
        <v>35</v>
      </c>
      <c r="B41" s="56" t="s">
        <v>38</v>
      </c>
      <c r="C41" s="48">
        <v>3714000</v>
      </c>
      <c r="D41" s="57">
        <v>1239000</v>
      </c>
      <c r="E41" s="48">
        <v>9500000</v>
      </c>
      <c r="F41" s="57">
        <v>3000000</v>
      </c>
      <c r="G41" s="48">
        <f t="shared" si="3"/>
        <v>13214000</v>
      </c>
      <c r="H41" s="49">
        <f t="shared" si="3"/>
        <v>4239000</v>
      </c>
      <c r="I41" s="50">
        <f t="shared" si="4"/>
        <v>17453000</v>
      </c>
      <c r="J41" s="51">
        <f>C41+E41</f>
        <v>13214000</v>
      </c>
      <c r="K41" s="52">
        <f>D41+F41</f>
        <v>4239000</v>
      </c>
      <c r="L41" s="68">
        <f>J41+K41</f>
        <v>17453000</v>
      </c>
      <c r="M41" s="54">
        <f t="shared" ref="M41:N43" si="35">G41-J41</f>
        <v>0</v>
      </c>
      <c r="N41" s="55">
        <f t="shared" si="35"/>
        <v>0</v>
      </c>
      <c r="O41" s="68">
        <f t="shared" ref="O41:O46" si="36">M41+N41</f>
        <v>0</v>
      </c>
      <c r="P41" s="97">
        <f>O41</f>
        <v>0</v>
      </c>
      <c r="Q41" s="43"/>
      <c r="R41" s="43"/>
      <c r="S41" s="43"/>
    </row>
    <row r="42" spans="1:19" ht="15.75" x14ac:dyDescent="0.25">
      <c r="A42" s="2">
        <v>36</v>
      </c>
      <c r="B42" s="56" t="s">
        <v>39</v>
      </c>
      <c r="C42" s="48">
        <v>2427000</v>
      </c>
      <c r="D42" s="57">
        <v>810000</v>
      </c>
      <c r="E42" s="48">
        <v>10000000</v>
      </c>
      <c r="F42" s="57">
        <v>4000000</v>
      </c>
      <c r="G42" s="48">
        <f t="shared" si="3"/>
        <v>12427000</v>
      </c>
      <c r="H42" s="49">
        <f t="shared" si="3"/>
        <v>4810000</v>
      </c>
      <c r="I42" s="50">
        <f t="shared" si="4"/>
        <v>17237000</v>
      </c>
      <c r="J42" s="51">
        <v>12427000</v>
      </c>
      <c r="K42" s="52">
        <v>4810000</v>
      </c>
      <c r="L42" s="68">
        <f>J42+K42</f>
        <v>17237000</v>
      </c>
      <c r="M42" s="54">
        <f t="shared" si="35"/>
        <v>0</v>
      </c>
      <c r="N42" s="55">
        <f t="shared" si="35"/>
        <v>0</v>
      </c>
      <c r="O42" s="68">
        <f t="shared" si="36"/>
        <v>0</v>
      </c>
      <c r="P42" s="97">
        <f>O42</f>
        <v>0</v>
      </c>
      <c r="Q42" s="43"/>
      <c r="R42" s="43"/>
      <c r="S42" s="43"/>
    </row>
    <row r="43" spans="1:19" ht="15" customHeight="1" x14ac:dyDescent="0.25">
      <c r="A43" s="1">
        <v>37</v>
      </c>
      <c r="B43" s="56" t="s">
        <v>40</v>
      </c>
      <c r="C43" s="48">
        <v>3849000</v>
      </c>
      <c r="D43" s="57">
        <v>1284000</v>
      </c>
      <c r="E43" s="48">
        <v>11000000</v>
      </c>
      <c r="F43" s="57">
        <v>3000000</v>
      </c>
      <c r="G43" s="48">
        <f t="shared" si="3"/>
        <v>14849000</v>
      </c>
      <c r="H43" s="49">
        <f t="shared" si="3"/>
        <v>4284000</v>
      </c>
      <c r="I43" s="50">
        <f t="shared" si="4"/>
        <v>19133000</v>
      </c>
      <c r="J43" s="51">
        <v>14849000</v>
      </c>
      <c r="K43" s="52">
        <v>4284000</v>
      </c>
      <c r="L43" s="53">
        <f>J43+K43</f>
        <v>19133000</v>
      </c>
      <c r="M43" s="54">
        <f t="shared" si="35"/>
        <v>0</v>
      </c>
      <c r="N43" s="55">
        <f t="shared" si="35"/>
        <v>0</v>
      </c>
      <c r="O43" s="68">
        <f t="shared" si="36"/>
        <v>0</v>
      </c>
      <c r="P43" s="97">
        <f>O43</f>
        <v>0</v>
      </c>
      <c r="Q43" s="43"/>
      <c r="R43" s="43"/>
      <c r="S43" s="43"/>
    </row>
    <row r="44" spans="1:19" ht="32.25" thickBot="1" x14ac:dyDescent="0.3">
      <c r="A44" s="2">
        <v>38</v>
      </c>
      <c r="B44" s="80" t="s">
        <v>52</v>
      </c>
      <c r="C44" s="81">
        <v>4692000</v>
      </c>
      <c r="D44" s="82">
        <v>1560000</v>
      </c>
      <c r="E44" s="81">
        <v>10000000</v>
      </c>
      <c r="F44" s="82">
        <v>3000000</v>
      </c>
      <c r="G44" s="81">
        <f t="shared" si="3"/>
        <v>14692000</v>
      </c>
      <c r="H44" s="83">
        <f t="shared" si="3"/>
        <v>4560000</v>
      </c>
      <c r="I44" s="84">
        <f t="shared" si="4"/>
        <v>19252000</v>
      </c>
      <c r="J44" s="85">
        <v>14692000</v>
      </c>
      <c r="K44" s="86">
        <v>4560000</v>
      </c>
      <c r="L44" s="75">
        <f>J44+K44</f>
        <v>19252000</v>
      </c>
      <c r="M44" s="87">
        <f t="shared" ref="M44" si="37">G44-J44</f>
        <v>0</v>
      </c>
      <c r="N44" s="88">
        <f t="shared" ref="N44" si="38">H44-K44</f>
        <v>0</v>
      </c>
      <c r="O44" s="95">
        <f t="shared" si="36"/>
        <v>0</v>
      </c>
      <c r="P44" s="97">
        <f>O44</f>
        <v>0</v>
      </c>
      <c r="Q44" s="43"/>
      <c r="R44" s="43"/>
      <c r="S44" s="43"/>
    </row>
    <row r="45" spans="1:19" s="3" customFormat="1" ht="27.75" customHeight="1" thickBot="1" x14ac:dyDescent="0.3">
      <c r="A45" s="135" t="s">
        <v>42</v>
      </c>
      <c r="B45" s="136"/>
      <c r="C45" s="9">
        <f t="shared" ref="C45:I45" si="39">SUM(C7:C44)</f>
        <v>120928500</v>
      </c>
      <c r="D45" s="9">
        <f t="shared" si="39"/>
        <v>42589000</v>
      </c>
      <c r="E45" s="10">
        <f t="shared" si="39"/>
        <v>320000000</v>
      </c>
      <c r="F45" s="11">
        <f t="shared" si="39"/>
        <v>120000000</v>
      </c>
      <c r="G45" s="11">
        <f t="shared" si="39"/>
        <v>440928500</v>
      </c>
      <c r="H45" s="11">
        <f t="shared" si="39"/>
        <v>162589000</v>
      </c>
      <c r="I45" s="11">
        <f t="shared" si="39"/>
        <v>603517500</v>
      </c>
      <c r="J45" s="20"/>
      <c r="K45" s="21"/>
      <c r="L45" s="44">
        <f>SUM(L7:L44)</f>
        <v>603515500</v>
      </c>
      <c r="M45" s="20">
        <f>SUM(M7:M44)</f>
        <v>2000</v>
      </c>
      <c r="N45" s="21">
        <f>SUM(N7:N44)</f>
        <v>0</v>
      </c>
      <c r="O45" s="98">
        <f t="shared" si="36"/>
        <v>2000</v>
      </c>
      <c r="P45" s="94">
        <f>SUM(P7:P44)</f>
        <v>0</v>
      </c>
    </row>
    <row r="46" spans="1:19" ht="18.75" customHeight="1" thickBot="1" x14ac:dyDescent="0.3">
      <c r="A46" s="137" t="s">
        <v>43</v>
      </c>
      <c r="B46" s="138"/>
      <c r="C46" s="12">
        <v>120000000</v>
      </c>
      <c r="D46" s="12">
        <v>40000000</v>
      </c>
      <c r="E46" s="13">
        <v>320000000</v>
      </c>
      <c r="F46" s="13">
        <v>120000000</v>
      </c>
      <c r="G46" s="13">
        <f>C46+E46</f>
        <v>440000000</v>
      </c>
      <c r="H46" s="13">
        <f>D46+F46</f>
        <v>160000000</v>
      </c>
      <c r="I46" s="14">
        <f>G46+H46</f>
        <v>600000000</v>
      </c>
      <c r="K46" s="41" t="s">
        <v>64</v>
      </c>
      <c r="L46" s="42">
        <f>L45+(M12+M39)</f>
        <v>603517500</v>
      </c>
      <c r="M46" s="42">
        <f>M45-(M12+M39)</f>
        <v>0</v>
      </c>
      <c r="N46" s="42">
        <f>N45</f>
        <v>0</v>
      </c>
      <c r="O46" s="42">
        <f t="shared" si="36"/>
        <v>0</v>
      </c>
      <c r="Q46" s="28" t="s">
        <v>65</v>
      </c>
    </row>
    <row r="47" spans="1:19" ht="28.5" customHeight="1" thickBot="1" x14ac:dyDescent="0.3">
      <c r="A47" s="139" t="s">
        <v>53</v>
      </c>
      <c r="B47" s="140"/>
      <c r="C47" s="15">
        <f>C46-C45</f>
        <v>-928500</v>
      </c>
      <c r="D47" s="15">
        <f>D46-D45</f>
        <v>-2589000</v>
      </c>
      <c r="E47" s="16"/>
      <c r="F47" s="16"/>
      <c r="G47" s="16"/>
      <c r="H47" s="16"/>
      <c r="I47" s="17">
        <f>I46-I45</f>
        <v>-3517500</v>
      </c>
      <c r="K47" s="32"/>
      <c r="L47" s="101" t="s">
        <v>67</v>
      </c>
      <c r="M47" s="102"/>
      <c r="N47" s="33">
        <f>L46+O46</f>
        <v>603517500</v>
      </c>
      <c r="O47" s="34" t="s">
        <v>68</v>
      </c>
    </row>
    <row r="48" spans="1:19" ht="33" customHeight="1" thickBot="1" x14ac:dyDescent="0.3">
      <c r="A48" s="141" t="s">
        <v>54</v>
      </c>
      <c r="B48" s="142"/>
      <c r="C48" s="15">
        <v>928500</v>
      </c>
      <c r="D48" s="15">
        <v>2589000</v>
      </c>
      <c r="E48" s="16"/>
      <c r="F48" s="16"/>
      <c r="G48" s="16"/>
      <c r="H48" s="16"/>
      <c r="I48" s="17">
        <f>D48+C48</f>
        <v>3517500</v>
      </c>
      <c r="K48" s="35" t="s">
        <v>66</v>
      </c>
      <c r="L48" s="120" t="s">
        <v>61</v>
      </c>
      <c r="M48" s="121"/>
      <c r="N48" s="36">
        <v>0</v>
      </c>
      <c r="O48" s="37" t="s">
        <v>69</v>
      </c>
    </row>
    <row r="49" spans="1:15" ht="27.75" customHeight="1" thickBot="1" x14ac:dyDescent="0.3">
      <c r="A49" s="124" t="s">
        <v>55</v>
      </c>
      <c r="B49" s="125"/>
      <c r="C49" s="15">
        <f>C48+C47</f>
        <v>0</v>
      </c>
      <c r="D49" s="19">
        <f>D48+D47</f>
        <v>0</v>
      </c>
      <c r="E49" s="19">
        <v>0</v>
      </c>
      <c r="F49" s="19">
        <v>0</v>
      </c>
      <c r="G49" s="19">
        <v>0</v>
      </c>
      <c r="H49" s="19">
        <v>0</v>
      </c>
      <c r="I49" s="17">
        <f>D49+C49</f>
        <v>0</v>
      </c>
      <c r="K49" s="38"/>
      <c r="L49" s="122" t="s">
        <v>62</v>
      </c>
      <c r="M49" s="123"/>
      <c r="N49" s="39">
        <f>L46+O46+N48</f>
        <v>603517500</v>
      </c>
      <c r="O49" s="40" t="s">
        <v>63</v>
      </c>
    </row>
    <row r="50" spans="1:15" x14ac:dyDescent="0.25">
      <c r="K50" s="29"/>
      <c r="L50" s="29"/>
      <c r="M50" s="29"/>
      <c r="N50" s="30">
        <f>I45-N49</f>
        <v>0</v>
      </c>
      <c r="O50" s="29"/>
    </row>
    <row r="51" spans="1:15" x14ac:dyDescent="0.25">
      <c r="N51" s="26"/>
    </row>
    <row r="52" spans="1:15" x14ac:dyDescent="0.25">
      <c r="N52" s="26"/>
    </row>
    <row r="53" spans="1:15" x14ac:dyDescent="0.25">
      <c r="I53" s="18"/>
      <c r="N53" s="26"/>
    </row>
  </sheetData>
  <mergeCells count="29">
    <mergeCell ref="L48:M48"/>
    <mergeCell ref="L49:M49"/>
    <mergeCell ref="A49:B49"/>
    <mergeCell ref="A4:I4"/>
    <mergeCell ref="J4:L4"/>
    <mergeCell ref="M4:O4"/>
    <mergeCell ref="J5:J6"/>
    <mergeCell ref="K5:K6"/>
    <mergeCell ref="L5:L6"/>
    <mergeCell ref="M5:M6"/>
    <mergeCell ref="I5:I6"/>
    <mergeCell ref="A45:B45"/>
    <mergeCell ref="A46:B46"/>
    <mergeCell ref="A47:B47"/>
    <mergeCell ref="A48:B48"/>
    <mergeCell ref="A5:A6"/>
    <mergeCell ref="P5:P6"/>
    <mergeCell ref="L47:M47"/>
    <mergeCell ref="A1:O1"/>
    <mergeCell ref="A2:O2"/>
    <mergeCell ref="A3:I3"/>
    <mergeCell ref="E5:F5"/>
    <mergeCell ref="G5:G6"/>
    <mergeCell ref="H5:H6"/>
    <mergeCell ref="B5:B6"/>
    <mergeCell ref="C5:D5"/>
    <mergeCell ref="N5:N6"/>
    <mergeCell ref="O5:O6"/>
    <mergeCell ref="J3:O3"/>
  </mergeCells>
  <pageMargins left="0.51181102362204722" right="0" top="0.15748031496062992" bottom="0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2016-08-03T09:52:25Z</dcterms:modified>
</cp:coreProperties>
</file>